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myrian.mendoza\Desktop\PAAC FAC 2022 CORREGIDO\"/>
    </mc:Choice>
  </mc:AlternateContent>
  <bookViews>
    <workbookView xWindow="-105" yWindow="-105" windowWidth="23250" windowHeight="12450" firstSheet="2" activeTab="6"/>
  </bookViews>
  <sheets>
    <sheet name="Listas" sheetId="2" state="hidden" r:id="rId1"/>
    <sheet name="Gestión del Riesgo de Corrupció" sheetId="26" r:id="rId2"/>
    <sheet name="Direccionamiento Estratégico" sheetId="27" r:id="rId3"/>
    <sheet name="Operaciones Aéreas" sheetId="28" r:id="rId4"/>
    <sheet name="Gestión de Apoyo" sheetId="29" r:id="rId5"/>
    <sheet name="Gestión Humana " sheetId="30" r:id="rId6"/>
    <sheet name="Insp. Contr. y Gest Seg Operac" sheetId="31" r:id="rId7"/>
  </sheets>
  <externalReferences>
    <externalReference r:id="rId8"/>
    <externalReference r:id="rId9"/>
    <externalReference r:id="rId10"/>
    <externalReference r:id="rId11"/>
    <externalReference r:id="rId12"/>
    <externalReference r:id="rId13"/>
  </externalReferences>
  <definedNames>
    <definedName name="Catastrófico">Listas!$F$33:$F$36</definedName>
    <definedName name="CatastróficoCualit">Listas!$F$38:$F$42</definedName>
    <definedName name="Corrupción">Listas!$C$6</definedName>
    <definedName name="Gestión">Listas!$D$6:$D$12</definedName>
    <definedName name="Insignificante">Listas!$B$33:$B$36</definedName>
    <definedName name="InsignificanteCualit">Listas!$B$38:$B$40</definedName>
    <definedName name="Mayor">Listas!$E$33:$E$36</definedName>
    <definedName name="MayorCualit">Listas!$E$38:$E$42</definedName>
    <definedName name="men">Listas!$B$42</definedName>
    <definedName name="Menor">Listas!$C$33:$C$36</definedName>
    <definedName name="Menorcual">Listas!$C$38:$C$40</definedName>
    <definedName name="MenorCualit">Listas!$B$42</definedName>
    <definedName name="Moderado">Listas!$D$33:$D$36</definedName>
    <definedName name="ModeradoCualit">Listas!$D$38:$D$43</definedName>
    <definedName name="Procesos">[1]Hoja1!$B$2:$B$17</definedName>
    <definedName name="Seguridad">Listas!$E$6</definedName>
    <definedName name="Seguridad_Digital">Listas!$E$6</definedName>
    <definedName name="SeguridadDigital">Listas!$E$6</definedName>
    <definedName name="Selección1" localSheetId="2">'Direccionamiento Estratégico'!#REF!</definedName>
    <definedName name="Selección1" localSheetId="4">'Gestión de Apoyo'!$T$41</definedName>
    <definedName name="Selección1" localSheetId="5">'Gestión Humana '!$T$12</definedName>
    <definedName name="Selección1" localSheetId="6">'Insp. Contr. y Gest Seg Operac'!$T$12</definedName>
    <definedName name="Selección1" localSheetId="3">'Operaciones Aéreas'!$T$12</definedName>
    <definedName name="Selección1">#REF!</definedName>
    <definedName name="SelecciónA" localSheetId="2">'Direccionamiento Estratégico'!#REF!</definedName>
    <definedName name="SelecciónA" localSheetId="4">'Gestión de Apoyo'!#REF!</definedName>
    <definedName name="SelecciónA" localSheetId="5">'Gestión Humana '!#REF!</definedName>
    <definedName name="SelecciónA" localSheetId="6">'Insp. Contr. y Gest Seg Operac'!#REF!</definedName>
    <definedName name="SelecciónA" localSheetId="3">'Operaciones Aéreas'!#REF!</definedName>
    <definedName name="SelecciónA">#REF!</definedName>
    <definedName name="Tipo1">Listas!$A$31:$F$31</definedName>
    <definedName name="Tipo2">Listas!$C$5:$E$5</definedName>
    <definedName name="TipoRiesgo" localSheetId="2">'Direccionamiento Estratégico'!#REF!</definedName>
    <definedName name="TipoRiesgo" localSheetId="4">'Gestión de Apoyo'!#REF!</definedName>
    <definedName name="TipoRiesgo" localSheetId="5">'Gestión Humana '!#REF!</definedName>
    <definedName name="TipoRiesgo" localSheetId="6">'Insp. Contr. y Gest Seg Operac'!#REF!</definedName>
    <definedName name="TipoRiesgo" localSheetId="3">'Operaciones Aéreas'!#REF!</definedName>
    <definedName name="TipoRiesg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64" i="27" l="1"/>
  <c r="AH63" i="27"/>
  <c r="AG63" i="27"/>
  <c r="AB63" i="27"/>
  <c r="U21" i="31" l="1"/>
  <c r="AI20" i="31"/>
  <c r="AI18" i="31"/>
  <c r="AI17" i="31"/>
  <c r="AI16" i="31"/>
  <c r="U16" i="31"/>
  <c r="U12" i="31"/>
  <c r="U47" i="30" l="1"/>
  <c r="U46" i="30"/>
  <c r="U41" i="30"/>
  <c r="U40" i="30"/>
  <c r="U37" i="30"/>
  <c r="U36" i="30"/>
  <c r="U34" i="30"/>
  <c r="U32" i="30"/>
  <c r="U27" i="30"/>
  <c r="AO68" i="29" l="1"/>
  <c r="AL68" i="29"/>
  <c r="AO66" i="29"/>
  <c r="AL66" i="29"/>
  <c r="AO65" i="29"/>
  <c r="AL65" i="29"/>
  <c r="AO64" i="29"/>
  <c r="AL64" i="29"/>
  <c r="AL63" i="29"/>
  <c r="AL62" i="29"/>
  <c r="AO61" i="29"/>
  <c r="AL61" i="29"/>
  <c r="AG61" i="29"/>
  <c r="AL60" i="29"/>
  <c r="AL59" i="29"/>
  <c r="AL58" i="29"/>
  <c r="AL57" i="29"/>
  <c r="AL56" i="29"/>
  <c r="AL55" i="29"/>
  <c r="AL54" i="29"/>
  <c r="AL53" i="29"/>
  <c r="AL52" i="29"/>
  <c r="AL51" i="29"/>
  <c r="AO51" i="29" s="1"/>
  <c r="AG51" i="29"/>
  <c r="AO50" i="29"/>
  <c r="AL50" i="29"/>
  <c r="AL49" i="29"/>
  <c r="AO49" i="29" s="1"/>
  <c r="AL46" i="29"/>
  <c r="AO46" i="29" s="1"/>
  <c r="AG46" i="29"/>
  <c r="AO45" i="29"/>
  <c r="AL45" i="29"/>
  <c r="AG45" i="29"/>
  <c r="AO44" i="29"/>
  <c r="AL44" i="29"/>
  <c r="AG44" i="29"/>
  <c r="AO42" i="29"/>
  <c r="AL42" i="29"/>
  <c r="AL41" i="29"/>
  <c r="AO41" i="29" s="1"/>
  <c r="AG41" i="29"/>
  <c r="AL40" i="29"/>
  <c r="AO40" i="29" s="1"/>
  <c r="AL39" i="29"/>
  <c r="AO39" i="29" s="1"/>
  <c r="AL38" i="29"/>
  <c r="AO38" i="29" s="1"/>
  <c r="AL37" i="29"/>
  <c r="AO37" i="29" s="1"/>
  <c r="AL35" i="29"/>
  <c r="AL32" i="29"/>
  <c r="AL31" i="29"/>
  <c r="AL27" i="29"/>
  <c r="AL26" i="29"/>
  <c r="AL25" i="29"/>
  <c r="AL24" i="29"/>
  <c r="AL23" i="29"/>
  <c r="AO23" i="29" s="1"/>
  <c r="AL22" i="29"/>
  <c r="AO22" i="29" s="1"/>
  <c r="AL21" i="29"/>
  <c r="AO21" i="29" s="1"/>
  <c r="AL20" i="29"/>
  <c r="AG20" i="29"/>
  <c r="AL19" i="29"/>
  <c r="AG19" i="29"/>
  <c r="AL18" i="29"/>
  <c r="AG18" i="29"/>
  <c r="AL17" i="29"/>
  <c r="AG17" i="29"/>
  <c r="AL16" i="29"/>
  <c r="AO16" i="29" s="1"/>
  <c r="AG16" i="29"/>
  <c r="AL15" i="29"/>
  <c r="AO15" i="29" s="1"/>
  <c r="AG15" i="29"/>
  <c r="AL14" i="29"/>
  <c r="AO14" i="29" s="1"/>
  <c r="AL13" i="29"/>
  <c r="AO13" i="29" s="1"/>
  <c r="AG13" i="29"/>
  <c r="AL12" i="29"/>
  <c r="AO12" i="29" s="1"/>
  <c r="AG12" i="29"/>
  <c r="AL11" i="29"/>
  <c r="AO11" i="29" s="1"/>
  <c r="AG11" i="29"/>
  <c r="AG24" i="28" l="1"/>
  <c r="AG23" i="28"/>
  <c r="V23" i="28"/>
  <c r="AG22" i="28"/>
  <c r="V22" i="28"/>
  <c r="AG21" i="28"/>
  <c r="V21" i="28"/>
  <c r="V13" i="28"/>
  <c r="V12" i="28"/>
  <c r="AB16" i="27" l="1"/>
  <c r="AB17" i="27"/>
  <c r="AB18" i="27"/>
  <c r="AB22" i="27"/>
  <c r="AB23" i="27"/>
  <c r="AB46" i="27"/>
  <c r="AB47" i="27"/>
  <c r="AB48" i="27"/>
  <c r="AB49" i="27"/>
  <c r="AB50" i="27"/>
  <c r="AB51" i="27"/>
  <c r="AB52" i="27"/>
  <c r="AB53" i="27"/>
  <c r="AB59" i="27"/>
  <c r="F80" i="2" l="1"/>
  <c r="F81" i="2"/>
  <c r="F82" i="2"/>
  <c r="F83" i="2"/>
  <c r="F84" i="2"/>
  <c r="F85" i="2"/>
  <c r="F86" i="2"/>
  <c r="F87" i="2"/>
  <c r="F88" i="2"/>
  <c r="F89" i="2"/>
  <c r="F90" i="2"/>
  <c r="F91" i="2"/>
  <c r="F92" i="2"/>
  <c r="F93" i="2"/>
  <c r="F94" i="2"/>
  <c r="F95" i="2"/>
  <c r="F96" i="2"/>
  <c r="F79" i="2"/>
  <c r="F78" i="2"/>
  <c r="F77" i="2"/>
  <c r="F76" i="2"/>
  <c r="F75" i="2"/>
  <c r="F74" i="2"/>
  <c r="F73" i="2"/>
  <c r="F72" i="2"/>
  <c r="F71" i="2"/>
  <c r="F70" i="2"/>
  <c r="F69" i="2"/>
  <c r="F68" i="2"/>
  <c r="F67" i="2"/>
  <c r="F66" i="2"/>
  <c r="F65" i="2"/>
  <c r="F64" i="2"/>
  <c r="F63" i="2"/>
  <c r="F62" i="2"/>
  <c r="F61" i="2"/>
  <c r="F60" i="2"/>
  <c r="F59" i="2"/>
  <c r="F58" i="2"/>
  <c r="F57" i="2"/>
</calcChain>
</file>

<file path=xl/comments1.xml><?xml version="1.0" encoding="utf-8"?>
<comments xmlns="http://schemas.openxmlformats.org/spreadsheetml/2006/main">
  <authors>
    <author>Edward Rolando Suarez Gomez - Cont</author>
  </authors>
  <commentList>
    <comment ref="H55" authorId="0" shapeId="0">
      <text>
        <r>
          <rPr>
            <sz val="9"/>
            <color indexed="81"/>
            <rFont val="Tahoma"/>
            <family val="2"/>
          </rPr>
          <t xml:space="preserve">
Identifique las acciones a tomar según  zona de riesgo inicial (Riesgo Inherente)
 Identifique las acciones a tomar según  zona de riesgo inicial   (Riesgo Inherente). 
a. Si el riesgo se ubicó en la zona extrema (roja) debe “Evitar el riesgo”, es decir, tomar acciones para prevenir su materialización. Rediseño o Eliminación con controles adecuados a través de acciones correctivas.
b. Si el riesgo se ubicó en la zona importante o  alta (Amarrillo naranja o Ocre) debe “Compartir o Trasferir”, es decir, no se puede evitar. Trasladar   a un tercero quien cubre los impactos ocasionados.
c. Si el riesgo se ubicó en la zona moderada (amarilla) debe “Reducir el riesgo”, es decir, reducir su ocurrencia o impacto.  Buscar que los efectos sean lo menos dañinos posibles.
d. Si el riesgo se ubicó en la zona baja (verde) debe “Asumir el riesgo”, es decir, realizar acciones y/o actividades para cubrir el riesgo. No es ignorar el riesgo es cubrir el riesgo, planeando acciones de apoyo para cuando ocurra el evento.
</t>
        </r>
      </text>
    </comment>
  </commentList>
</comments>
</file>

<file path=xl/comments2.xml><?xml version="1.0" encoding="utf-8"?>
<comments xmlns="http://schemas.openxmlformats.org/spreadsheetml/2006/main">
  <authors>
    <author>Rosa Valentina Aceros Garcia</author>
    <author>Martha Ligia Ortega Santamaria</author>
  </authors>
  <commentList>
    <comment ref="B6" authorId="0" shapeId="0">
      <text>
        <r>
          <rPr>
            <b/>
            <sz val="9"/>
            <color indexed="81"/>
            <rFont val="Tahoma"/>
            <family val="2"/>
          </rPr>
          <t>Precise los objetivos que la entidad desea lograr en la vigencia y Enuncie una a una las actividades que se realizarán  al logro de cada objetivo planteado.</t>
        </r>
      </text>
    </comment>
    <comment ref="A12" authorId="1" shapeId="0">
      <text>
        <r>
          <rPr>
            <b/>
            <sz val="9"/>
            <color indexed="81"/>
            <rFont val="Tahoma"/>
            <family val="2"/>
          </rPr>
          <t>Martha Ligia Ortega Santamaria:</t>
        </r>
        <r>
          <rPr>
            <sz val="9"/>
            <color indexed="81"/>
            <rFont val="Tahoma"/>
            <family val="2"/>
          </rPr>
          <t xml:space="preserve">
</t>
        </r>
      </text>
    </comment>
  </commentList>
</comments>
</file>

<file path=xl/comments3.xml><?xml version="1.0" encoding="utf-8"?>
<comments xmlns="http://schemas.openxmlformats.org/spreadsheetml/2006/main">
  <authors>
    <author>Edward Suárez Gómez</author>
    <author>Dairo Leyton</author>
  </authors>
  <commentList>
    <comment ref="C9" authorId="0" shapeId="0">
      <text>
        <r>
          <rPr>
            <sz val="9"/>
            <color indexed="81"/>
            <rFont val="Tahoma"/>
            <family val="2"/>
          </rPr>
          <t xml:space="preserve">
Si es más dependencia inserte un comentario en la celda correspondiente</t>
        </r>
      </text>
    </comment>
    <comment ref="Q10" authorId="1" shapeId="0">
      <text>
        <r>
          <rPr>
            <b/>
            <sz val="9"/>
            <color indexed="81"/>
            <rFont val="Tahoma"/>
            <family val="2"/>
          </rPr>
          <t>Myrian Mendoza:</t>
        </r>
        <r>
          <rPr>
            <sz val="9"/>
            <color indexed="81"/>
            <rFont val="Tahoma"/>
            <family val="2"/>
          </rPr>
          <t xml:space="preserve">
</t>
        </r>
        <r>
          <rPr>
            <b/>
            <sz val="9"/>
            <color indexed="81"/>
            <rFont val="Tahoma"/>
            <family val="2"/>
          </rPr>
          <t>Procesos:</t>
        </r>
        <r>
          <rPr>
            <sz val="9"/>
            <color indexed="81"/>
            <rFont val="Tahoma"/>
            <family val="2"/>
          </rPr>
          <t xml:space="preserve"> falta de procedimientos; errores de grabación, evaluación; errores en cálculos para pagos internos, externos; falta de capacitación.
</t>
        </r>
        <r>
          <rPr>
            <b/>
            <sz val="9"/>
            <color indexed="81"/>
            <rFont val="Tahoma"/>
            <family val="2"/>
          </rPr>
          <t>Talento Humano</t>
        </r>
        <r>
          <rPr>
            <sz val="9"/>
            <color indexed="81"/>
            <rFont val="Tahoma"/>
            <family val="2"/>
          </rPr>
          <t xml:space="preserve">: posibles comportamientos no éticos de los  empleados; hurto activos; fraude interno (corrupción, soborno).
Tecnología: daño de equipos; caída de aplicaciones; caída de redes; errores en programas.
Infraestructura: derrumbes,incendios, inundaciones, daños a activos fijos.
Eventos externos: suplantación de identidad, asalto a la oficina, atentados, vandalismo, orden público.
</t>
        </r>
      </text>
    </comment>
  </commentList>
</comments>
</file>

<file path=xl/comments4.xml><?xml version="1.0" encoding="utf-8"?>
<comments xmlns="http://schemas.openxmlformats.org/spreadsheetml/2006/main">
  <authors>
    <author>Edward Suárez Gómez</author>
    <author>Dairo Leyton</author>
  </authors>
  <commentList>
    <comment ref="C9" authorId="0" shapeId="0">
      <text>
        <r>
          <rPr>
            <sz val="9"/>
            <color indexed="81"/>
            <rFont val="Tahoma"/>
            <family val="2"/>
          </rPr>
          <t xml:space="preserve">
Si es más dependencia inserte un comentario en la celda correspondiente</t>
        </r>
      </text>
    </comment>
    <comment ref="Q10" authorId="1" shapeId="0">
      <text>
        <r>
          <rPr>
            <b/>
            <sz val="9"/>
            <color indexed="81"/>
            <rFont val="Tahoma"/>
            <family val="2"/>
          </rPr>
          <t>Myrian Mendoza:</t>
        </r>
        <r>
          <rPr>
            <sz val="9"/>
            <color indexed="81"/>
            <rFont val="Tahoma"/>
            <family val="2"/>
          </rPr>
          <t xml:space="preserve">
</t>
        </r>
        <r>
          <rPr>
            <b/>
            <sz val="9"/>
            <color indexed="81"/>
            <rFont val="Tahoma"/>
            <family val="2"/>
          </rPr>
          <t>Procesos:</t>
        </r>
        <r>
          <rPr>
            <sz val="9"/>
            <color indexed="81"/>
            <rFont val="Tahoma"/>
            <family val="2"/>
          </rPr>
          <t xml:space="preserve"> falta de procedimientos; errores de grabación, evaluación; errores en cálculos para pagos internos, externos; falta de capacitación.
</t>
        </r>
        <r>
          <rPr>
            <b/>
            <sz val="9"/>
            <color indexed="81"/>
            <rFont val="Tahoma"/>
            <family val="2"/>
          </rPr>
          <t>Talento Humano</t>
        </r>
        <r>
          <rPr>
            <sz val="9"/>
            <color indexed="81"/>
            <rFont val="Tahoma"/>
            <family val="2"/>
          </rPr>
          <t xml:space="preserve">: posibles comportamientos no éticos de los  empleados; hurto activos; fraude interno (corrupción, soborno).
Tecnología: daño de equipos; caída de aplicaciones; caída de redes; errores en programas.
Infraestructura: derrumbes,incendios, inundaciones, daños a activos fijos.
Eventos externos: suplantación de identidad, asalto a la oficina, atentados, vandalismo, orden público.
</t>
        </r>
      </text>
    </comment>
  </commentList>
</comments>
</file>

<file path=xl/comments5.xml><?xml version="1.0" encoding="utf-8"?>
<comments xmlns="http://schemas.openxmlformats.org/spreadsheetml/2006/main">
  <authors>
    <author>Edward Suárez Gómez</author>
    <author>Dairo Leyton</author>
  </authors>
  <commentList>
    <comment ref="C9" authorId="0" shapeId="0">
      <text>
        <r>
          <rPr>
            <sz val="9"/>
            <color indexed="81"/>
            <rFont val="Tahoma"/>
            <family val="2"/>
          </rPr>
          <t xml:space="preserve">
Si es más dependencia inserte un comentario en la celda correspondiente</t>
        </r>
      </text>
    </comment>
    <comment ref="Q10" authorId="1" shapeId="0">
      <text>
        <r>
          <rPr>
            <b/>
            <sz val="9"/>
            <color indexed="81"/>
            <rFont val="Tahoma"/>
            <family val="2"/>
          </rPr>
          <t>Myrian Mendoza:</t>
        </r>
        <r>
          <rPr>
            <sz val="9"/>
            <color indexed="81"/>
            <rFont val="Tahoma"/>
            <family val="2"/>
          </rPr>
          <t xml:space="preserve">
</t>
        </r>
        <r>
          <rPr>
            <b/>
            <sz val="9"/>
            <color indexed="81"/>
            <rFont val="Tahoma"/>
            <family val="2"/>
          </rPr>
          <t>Procesos:</t>
        </r>
        <r>
          <rPr>
            <sz val="9"/>
            <color indexed="81"/>
            <rFont val="Tahoma"/>
            <family val="2"/>
          </rPr>
          <t xml:space="preserve"> falta de procedimientos; errores de grabación, evaluación; errores en cálculos para pagos internos, externos; falta de capacitación.
</t>
        </r>
        <r>
          <rPr>
            <b/>
            <sz val="9"/>
            <color indexed="81"/>
            <rFont val="Tahoma"/>
            <family val="2"/>
          </rPr>
          <t>Talento Humano</t>
        </r>
        <r>
          <rPr>
            <sz val="9"/>
            <color indexed="81"/>
            <rFont val="Tahoma"/>
            <family val="2"/>
          </rPr>
          <t xml:space="preserve">: posibles comportamientos no éticos de los  empleados; hurto activos; fraude interno (corrupción, soborno).
Tecnología: daño de equipos; caída de aplicaciones; caída de redes; errores en programas.
Infraestructura: derrumbes, incendios, inundaciones, daños a activos fijos.
Eventos externos: suplantación de identidad, asalto a la oficina, atentados, vandalismo, orden público.
</t>
        </r>
      </text>
    </comment>
  </commentList>
</comments>
</file>

<file path=xl/comments6.xml><?xml version="1.0" encoding="utf-8"?>
<comments xmlns="http://schemas.openxmlformats.org/spreadsheetml/2006/main">
  <authors>
    <author>Edward Suárez Gómez</author>
    <author>Dairo Leyton</author>
  </authors>
  <commentList>
    <comment ref="C9" authorId="0" shapeId="0">
      <text>
        <r>
          <rPr>
            <sz val="9"/>
            <color indexed="81"/>
            <rFont val="Tahoma"/>
            <family val="2"/>
          </rPr>
          <t xml:space="preserve">
Si es más dependencia inserte un comentario en la celda correspondiente</t>
        </r>
      </text>
    </comment>
    <comment ref="Q10" authorId="1" shapeId="0">
      <text>
        <r>
          <rPr>
            <b/>
            <sz val="9"/>
            <color rgb="FF000000"/>
            <rFont val="Tahoma"/>
            <family val="2"/>
          </rPr>
          <t>Myrian Mendoza:</t>
        </r>
        <r>
          <rPr>
            <sz val="9"/>
            <color rgb="FF000000"/>
            <rFont val="Tahoma"/>
            <family val="2"/>
          </rPr>
          <t xml:space="preserve">
</t>
        </r>
        <r>
          <rPr>
            <b/>
            <sz val="9"/>
            <color rgb="FF000000"/>
            <rFont val="Tahoma"/>
            <family val="2"/>
          </rPr>
          <t>Procesos:</t>
        </r>
        <r>
          <rPr>
            <sz val="9"/>
            <color rgb="FF000000"/>
            <rFont val="Tahoma"/>
            <family val="2"/>
          </rPr>
          <t xml:space="preserve"> falta de procedimientos; errores de grabación, evaluación; errores en cálculos para pagos internos, externos; falta de capacitación.
</t>
        </r>
        <r>
          <rPr>
            <b/>
            <sz val="9"/>
            <color rgb="FF000000"/>
            <rFont val="Tahoma"/>
            <family val="2"/>
          </rPr>
          <t>Talento Humano</t>
        </r>
        <r>
          <rPr>
            <sz val="9"/>
            <color rgb="FF000000"/>
            <rFont val="Tahoma"/>
            <family val="2"/>
          </rPr>
          <t xml:space="preserve">: posibles comportamientos no éticos de los  empleados; hurto activos; fraude interno (corrupción, soborno).
</t>
        </r>
        <r>
          <rPr>
            <sz val="9"/>
            <color rgb="FF000000"/>
            <rFont val="Tahoma"/>
            <family val="2"/>
          </rPr>
          <t xml:space="preserve">Tecnología: daño de equipos; caída de aplicaciones; caída de redes; errores en programas.
</t>
        </r>
        <r>
          <rPr>
            <sz val="9"/>
            <color rgb="FF000000"/>
            <rFont val="Tahoma"/>
            <family val="2"/>
          </rPr>
          <t xml:space="preserve">Infraestructura: derrumbes,incendios, inundaciones, daños a activos fijos.
</t>
        </r>
        <r>
          <rPr>
            <sz val="9"/>
            <color rgb="FF000000"/>
            <rFont val="Tahoma"/>
            <family val="2"/>
          </rPr>
          <t xml:space="preserve">Eventos externos: suplantación de identidad, asalto a la oficina, atentados, vandalismo, orden público.
</t>
        </r>
        <r>
          <rPr>
            <sz val="9"/>
            <color rgb="FF000000"/>
            <rFont val="Tahoma"/>
            <family val="2"/>
          </rPr>
          <t xml:space="preserve">
</t>
        </r>
        <r>
          <rPr>
            <sz val="9"/>
            <color rgb="FF000000"/>
            <rFont val="Tahoma"/>
            <family val="2"/>
          </rPr>
          <t xml:space="preserve">
</t>
        </r>
        <r>
          <rPr>
            <sz val="9"/>
            <color rgb="FF000000"/>
            <rFont val="Tahoma"/>
            <family val="2"/>
          </rPr>
          <t xml:space="preserve">
</t>
        </r>
        <r>
          <rPr>
            <sz val="9"/>
            <color rgb="FF000000"/>
            <rFont val="Tahoma"/>
            <family val="2"/>
          </rPr>
          <t xml:space="preserve">
</t>
        </r>
      </text>
    </comment>
  </commentList>
</comments>
</file>

<file path=xl/comments7.xml><?xml version="1.0" encoding="utf-8"?>
<comments xmlns="http://schemas.openxmlformats.org/spreadsheetml/2006/main">
  <authors>
    <author>Edward Suárez Gómez</author>
    <author>Dairo Leyton</author>
    <author>LILIANA</author>
  </authors>
  <commentList>
    <comment ref="C9" authorId="0" shapeId="0">
      <text>
        <r>
          <rPr>
            <sz val="9"/>
            <color indexed="81"/>
            <rFont val="Tahoma"/>
            <family val="2"/>
          </rPr>
          <t xml:space="preserve">
Si es más dependencia inserte un comentario en la celda correspondiente</t>
        </r>
      </text>
    </comment>
    <comment ref="Q10" authorId="1" shapeId="0">
      <text>
        <r>
          <rPr>
            <b/>
            <sz val="9"/>
            <color indexed="81"/>
            <rFont val="Tahoma"/>
            <family val="2"/>
          </rPr>
          <t>Myrian Mendoza:</t>
        </r>
        <r>
          <rPr>
            <sz val="9"/>
            <color indexed="81"/>
            <rFont val="Tahoma"/>
            <family val="2"/>
          </rPr>
          <t xml:space="preserve">
</t>
        </r>
        <r>
          <rPr>
            <b/>
            <sz val="9"/>
            <color indexed="81"/>
            <rFont val="Tahoma"/>
            <family val="2"/>
          </rPr>
          <t>Procesos:</t>
        </r>
        <r>
          <rPr>
            <sz val="9"/>
            <color indexed="81"/>
            <rFont val="Tahoma"/>
            <family val="2"/>
          </rPr>
          <t xml:space="preserve"> falta de procedimientos; errores de grabación, evaluación; errores en cálculos para pagos internos, externos; falta de capacitación.
</t>
        </r>
        <r>
          <rPr>
            <b/>
            <sz val="9"/>
            <color indexed="81"/>
            <rFont val="Tahoma"/>
            <family val="2"/>
          </rPr>
          <t>Talento Humano</t>
        </r>
        <r>
          <rPr>
            <sz val="9"/>
            <color indexed="81"/>
            <rFont val="Tahoma"/>
            <family val="2"/>
          </rPr>
          <t xml:space="preserve">: posibles comportamientos no éticos de los  empleados; hurto activos; fraude interno (corrupción, soborno).
Tecnología: daño de equipos; caída de aplicaciones; caída de redes; errores en programas.
Infraestructura: derrumbes,incendios, inundaciones, daños a activos fijos.
Eventos externos: suplantación de identidad, asalto a la oficina, atentados, vandalismo, orden público.
</t>
        </r>
      </text>
    </comment>
    <comment ref="T16" authorId="2" shapeId="0">
      <text>
        <r>
          <rPr>
            <b/>
            <sz val="9"/>
            <color indexed="81"/>
            <rFont val="Tahoma"/>
            <family val="2"/>
          </rPr>
          <t>LILIANA:</t>
        </r>
        <r>
          <rPr>
            <sz val="9"/>
            <color indexed="81"/>
            <rFont val="Tahoma"/>
            <family val="2"/>
          </rPr>
          <t xml:space="preserve">
Puede afectar la imagen en algunos usuarios
</t>
        </r>
      </text>
    </comment>
  </commentList>
</comments>
</file>

<file path=xl/sharedStrings.xml><?xml version="1.0" encoding="utf-8"?>
<sst xmlns="http://schemas.openxmlformats.org/spreadsheetml/2006/main" count="5265" uniqueCount="1801">
  <si>
    <t>ENCABEZADO IGUAL AL DEL LISTADO DE ASISTENCIA</t>
  </si>
  <si>
    <t>Tipo de Riesgo</t>
  </si>
  <si>
    <t>Corrupción</t>
  </si>
  <si>
    <t>Gestión</t>
  </si>
  <si>
    <t>Seguridad</t>
  </si>
  <si>
    <t>Riesgo de corrupción</t>
  </si>
  <si>
    <t>Riesgos estratégicos</t>
  </si>
  <si>
    <t>Riesgo seguridad digital</t>
  </si>
  <si>
    <t>Riesgos gerenciales</t>
  </si>
  <si>
    <t>Riesgos operativos</t>
  </si>
  <si>
    <t>Riesgos financieros</t>
  </si>
  <si>
    <t>Riesgos tecnológicos</t>
  </si>
  <si>
    <t>Riesgos de cumplimiento</t>
  </si>
  <si>
    <t>Riesgo de imagen o reputacional</t>
  </si>
  <si>
    <t>Tipología de riesgos</t>
  </si>
  <si>
    <t>Posibilidad de ocurrencia de eventos que afecten los objetivos estratégicos de la organización pública y por tanto impactan
toda la entidad.</t>
  </si>
  <si>
    <t>Posibilidad de ocurrencia de eventos que afecten los procesos gerenciales y/o la alta dirección.</t>
  </si>
  <si>
    <t>Posibilidad de ocurrencia de eventos que afecten los procesos misionales de la entidad.</t>
  </si>
  <si>
    <t>Posibilidad de ocurrencia de eventos que afecten los estados financieros y todas aquellas áreas involucradas con el proceso financiero como presupuesto, tesorería, contabilidad, cartera, central de cuentas, costos, etc.</t>
  </si>
  <si>
    <t>posibilidad de ocurrencia de eventos que afecten
la totalidad o parte de la infraestructura tecnológica (hardware, software,
redes, etc.) de una entidad.</t>
  </si>
  <si>
    <t>posibilidad de ocurrencia de eventos que afecten la
situación jurídica o contractual de la organización debido a su incumplimiento
o desacato a la normatividad legal y las obligaciones contractuales.</t>
  </si>
  <si>
    <t>posibilidad de ocurrencia de un evento
que afecte la imagen, buen nombre o reputación de una organización ante
sus clientes y partes interesadas.</t>
  </si>
  <si>
    <t>Riesgos de corrupción</t>
  </si>
  <si>
    <t>posibilidad de que, por acción u omisión, se use el poder para desviar la gestión de lo público hacia un beneficio privado.</t>
  </si>
  <si>
    <t>Riesgos de seguridad digital</t>
  </si>
  <si>
    <t>Posibilidad de combinación de amenazas y vulnerabilidades en el entorno digital. Puede debilitar el logro de objetivos económicos y sociales, afectar la soberanía nacional, la integridad territorial, el orden constitucional y los intereses nacionales. Incluye aspectos relacionados con el ambiente físico, digital y las personas.</t>
  </si>
  <si>
    <t>Seleccione impacto</t>
  </si>
  <si>
    <t>1 Insignificante</t>
  </si>
  <si>
    <t>2 Menor</t>
  </si>
  <si>
    <t>3 Moderado</t>
  </si>
  <si>
    <t>4 Mayor</t>
  </si>
  <si>
    <t>5 Catastrófico</t>
  </si>
  <si>
    <t>Valor</t>
  </si>
  <si>
    <t>Impacto que afecte la ejecución presupuestal
en un valor ≥0,5%.</t>
  </si>
  <si>
    <t>Impacto que afecte la ejecución presupuestal en un valor ≥1%.</t>
  </si>
  <si>
    <t>Impacto que afecte la ejecución presupuestal en un valor ≥5%.</t>
  </si>
  <si>
    <t>Impacto que afecte la ejecución presupuestal en un valor ≥20%.</t>
  </si>
  <si>
    <t>Impacto que afecte la ejecución presupuestal
en un valor ≥50%.</t>
  </si>
  <si>
    <t>Pérdida de cobertura en la prestación de
los servicios de la entidad ≥1%.</t>
  </si>
  <si>
    <t>Pérdida de cobertura en la prestación de
los servicios de la entidad ≥5%.</t>
  </si>
  <si>
    <t>Pérdida de cobertura en la prestación de los servicios de la entidad ≥10%.</t>
  </si>
  <si>
    <t>Pérdida de cobertura en la prestación de los servicios de la entidad ≥20%.</t>
  </si>
  <si>
    <t>Pérdida de cobertura en la prestación de los servicios de la entidad ≥50%.</t>
  </si>
  <si>
    <t>Pago de indemnizaciones a terceros por acciones legales que pueden afectar el presupuesto total de la entidad en un valor ≥0,5%.</t>
  </si>
  <si>
    <t>Pago de indemnizaciones a terceros por acciones legales que pueden afectar el presupuesto total de la entidad en un valor ≥1%.</t>
  </si>
  <si>
    <t>Pago de indemnizaciones a terceros por
acciones legales que pueden afectar el presupuesto
total de la entidad en un valor ≥5%.</t>
  </si>
  <si>
    <t>Pago de indemnizaciones a terceros por acciones legales que pueden afectar el
presupuesto total de la entidad en un valor
≥20%.</t>
  </si>
  <si>
    <t>Pago de indemnizaciones a terceros por acciones legales que pueden afectar el presupuesto total de la entidad en un valor ≥50%.</t>
  </si>
  <si>
    <t>Pago de sanciones económicas por incumplimiento en la normatividad aplicable ante un ente regulador, las cuales afectan en un valor ≥0,5% del presupuesto general de la entidad.</t>
  </si>
  <si>
    <t>Pago de sanciones económicas por incumplimiento en la normatividad aplicable ante un ente regulador, las cuales afectan en un valor ≥1% del presupuesto general de la entidad</t>
  </si>
  <si>
    <t>Pago de sanciones económicas por incumplimiento
en la normatividad aplicable
ante un ente regulador, las cuales afectan
en un valor ≥5% del presupuesto general
de la entidad.</t>
  </si>
  <si>
    <t>Pago de sanciones económicas por incumplimiento en la normatividad aplicable ante un ente regulador, las cuales afectan en un valor ≥20% del presupuesto general de la entidad.</t>
  </si>
  <si>
    <t>Pago de sanciones económicas por incumplimiento en la normatividad aplicable
ante un ente regulador, las cuales afectan
en un valor ≥50% del presupuesto general de la entidad.</t>
  </si>
  <si>
    <t>Insignificante Cualitativo</t>
  </si>
  <si>
    <t>Menor Cualitativo</t>
  </si>
  <si>
    <t>Moderado Cualitativo</t>
  </si>
  <si>
    <t>Mayor Cualitativo</t>
  </si>
  <si>
    <t>Catastrófico Cualitativo</t>
  </si>
  <si>
    <t>No hay interrupción de las operaciones de la entidad.</t>
  </si>
  <si>
    <t>Interrupción de las operaciones de la entidad por algunas horas.</t>
  </si>
  <si>
    <t>Interrupción de las operaciones de la entidad por un (1) día.</t>
  </si>
  <si>
    <t>Interrupción de las operaciones de la entidad por más de dos (2) días.</t>
  </si>
  <si>
    <t>Interrupción de las operaciones de la entidad por más de cinco (5) días.</t>
  </si>
  <si>
    <t>No se generan sanciones económicas o administrativas.</t>
  </si>
  <si>
    <t>Reclamaciones o quejas de los usuarios, que implican investigaciones internas disciplinarias.</t>
  </si>
  <si>
    <t>Reclamaciones o quejas de los usuarios que podrían implicar una denuncia ante los entes
reguladores o una demanda de largo alcance para la entidad.</t>
  </si>
  <si>
    <t>Pérdida de información crítica que puede ser recuperada de forma parcial o incompleta.</t>
  </si>
  <si>
    <t>Intervención por parte de un ente de control u otro ente regulador.</t>
  </si>
  <si>
    <t>No se afecta la imagen institucional de forma significativa.</t>
  </si>
  <si>
    <t>Imagen institucional afectada localmente por retrasos en la prestación del servicio a los usuarios o ciudadanos.</t>
  </si>
  <si>
    <t>Inoportunidad en la información, ocasionando retrasos en la atención a los usuarios.</t>
  </si>
  <si>
    <t>Sanción por parte del ente de control u otro ente regulador.</t>
  </si>
  <si>
    <t>Pérdida de información crítica para la entidad que no se puede recuperar.</t>
  </si>
  <si>
    <t>Reproceso de actividades y aumento de carga operativa.</t>
  </si>
  <si>
    <t>Incumplimiento en las metas y objetivos institucionales afectando el cumplimiento en las
metas de gobierno.</t>
  </si>
  <si>
    <t>Incumplimiento en las metas y objetivos institucionales afectando de forma grave la ejecución presupuestal.</t>
  </si>
  <si>
    <t>Imagen institucional afectada en el orden nacional o regional por retrasos en la prestación del servicio a los usuarios o ciudadanos.</t>
  </si>
  <si>
    <t>Imagen institucional afectada en el orden nacional o regional por incumplimientos en la
prestación del servicio a los usuarios o ciudadanos.</t>
  </si>
  <si>
    <t>Imagen institucional afectada en el orden nacional o regional por actos o hechos de corrupción comprobados.</t>
  </si>
  <si>
    <t>Investigaciones penales, fiscales o disciplinarias.</t>
  </si>
  <si>
    <t>Impacto riesgo de crrupción</t>
  </si>
  <si>
    <t>Probabillidad Gestión y corrupción</t>
  </si>
  <si>
    <t xml:space="preserve">5 Moderado RC </t>
  </si>
  <si>
    <t>1-Rara vez</t>
  </si>
  <si>
    <t>10 Mayor RC</t>
  </si>
  <si>
    <t>2- Improbable</t>
  </si>
  <si>
    <t>20 Catastrófico RC</t>
  </si>
  <si>
    <t>3- Posible</t>
  </si>
  <si>
    <t>4- Probable</t>
  </si>
  <si>
    <t>5 - Casi Seguro</t>
  </si>
  <si>
    <t>Seleccione probabilidad</t>
  </si>
  <si>
    <t>Probabilidad</t>
  </si>
  <si>
    <t>Números aleatorios</t>
  </si>
  <si>
    <t>Valoración Impacto</t>
  </si>
  <si>
    <t>Código por combinación</t>
  </si>
  <si>
    <t>Zona de riesgo inicial</t>
  </si>
  <si>
    <r>
      <t xml:space="preserve">Opción de manejo ó tratamiento 
</t>
    </r>
    <r>
      <rPr>
        <b/>
        <sz val="10"/>
        <color indexed="10"/>
        <rFont val="Trebuchet MS"/>
        <family val="2"/>
      </rPr>
      <t/>
    </r>
  </si>
  <si>
    <t xml:space="preserve"> 1 - Zona de riesgo Baja</t>
  </si>
  <si>
    <t>Aceptar el riesgo</t>
  </si>
  <si>
    <t>Mapa de calor Riesgo de gestión</t>
  </si>
  <si>
    <t xml:space="preserve"> 2 - Zona de riesgo Baja</t>
  </si>
  <si>
    <t>3 - Zona de riesgo Moderada</t>
  </si>
  <si>
    <t>Reducir el riesgo</t>
  </si>
  <si>
    <t>4 - Zona de riesgo Alta</t>
  </si>
  <si>
    <t xml:space="preserve">5 Catastrófico </t>
  </si>
  <si>
    <t>5 - Zona de riesgo Extrema</t>
  </si>
  <si>
    <t>Evitar o compartir el riesgo</t>
  </si>
  <si>
    <t>4 - Zona de riesgo Baja</t>
  </si>
  <si>
    <t>6 - Zona de riesgo Moderada</t>
  </si>
  <si>
    <t>8 - Zona de riesgo Alta</t>
  </si>
  <si>
    <t>10 - Zona de riesgo Extrema</t>
  </si>
  <si>
    <t>3 - Zona de riesgo Baja</t>
  </si>
  <si>
    <t>9 - Zona de riesgo Alta</t>
  </si>
  <si>
    <t>12 - Zona de riesgo Extrema</t>
  </si>
  <si>
    <t>15 - Zona de riesgo Extrema</t>
  </si>
  <si>
    <t>4 - Zona de riesgo Moderada</t>
  </si>
  <si>
    <t>12 - Zona de riesgo Alta</t>
  </si>
  <si>
    <t>16 - Zona de riesgo Extrema</t>
  </si>
  <si>
    <t>20 - Zona de riesgo Extrema</t>
  </si>
  <si>
    <t>5 - Zona de riesgo Alta</t>
  </si>
  <si>
    <t>10 - Zona de riesgo Alta</t>
  </si>
  <si>
    <t>25 - Zona de riesgo Extrema</t>
  </si>
  <si>
    <t>5 - Zona de riesgo Moderada</t>
  </si>
  <si>
    <t>Mapa de calor Riesgo de corrupción</t>
  </si>
  <si>
    <t>10 - Zona de riesgo Moderada</t>
  </si>
  <si>
    <t>20 - Zona de riesgo Alta</t>
  </si>
  <si>
    <t>40 - Zona de riesgo Extrema</t>
  </si>
  <si>
    <t>15 - Zona de riesgo Alta</t>
  </si>
  <si>
    <t>30 - Zona de riesgo Extrema</t>
  </si>
  <si>
    <t>60 - Zona de riesgo Extrema</t>
  </si>
  <si>
    <t xml:space="preserve">4- Probable </t>
  </si>
  <si>
    <t>80 - Zona de riesgo Extrema</t>
  </si>
  <si>
    <t>50 - Zona de riesgo Extrema</t>
  </si>
  <si>
    <t>100 - Zona de riesgo Extrema</t>
  </si>
  <si>
    <r>
      <t xml:space="preserve">¿ESTÁN DEFINIDO(S) EL (LOS)  RESPONSABLES DE LA EJECUCIÓN DEL CONTROL Y DEL SEGUIMIENTO?
</t>
    </r>
    <r>
      <rPr>
        <b/>
        <sz val="10"/>
        <color indexed="10"/>
        <rFont val="Trebuchet MS"/>
        <family val="2"/>
      </rPr>
      <t/>
    </r>
  </si>
  <si>
    <t>¿EXISTEN MANUALES, INSTRUCTIVOS O PROCEDIMIENTOS PARA EL MANEJO DEL CONTROL?
(15 PUNTOS)</t>
  </si>
  <si>
    <t>Automático (15 Puntos)
Manual (10 puntos) ¿TIPO DE CONTROL?</t>
  </si>
  <si>
    <t>¿ LA FRECUENCIA DE EJECUCIÓN DEL CONTROL ES ADECUADA?</t>
  </si>
  <si>
    <r>
      <t xml:space="preserve">¿SE  CUENTA CON EVIDENCIAS DE LA EJECUCIÓN Y SEGUIMIENTO DEL CONTROL?
</t>
    </r>
    <r>
      <rPr>
        <b/>
        <sz val="8"/>
        <color theme="5" tint="-0.249977111117893"/>
        <rFont val="Trebuchet MS"/>
        <family val="2"/>
      </rPr>
      <t>(10 Puntos)</t>
    </r>
  </si>
  <si>
    <t xml:space="preserve">EL TIEMPO QUE LLEVA LA HERRAMIENTA HA DEMOSTRADO SER EFECTIVA?
</t>
  </si>
  <si>
    <r>
      <rPr>
        <sz val="11"/>
        <color indexed="10"/>
        <rFont val="Trebuchet MS"/>
        <family val="2"/>
      </rPr>
      <t>Seleccione Periodicidad</t>
    </r>
    <r>
      <rPr>
        <b/>
        <sz val="11"/>
        <color indexed="10"/>
        <rFont val="Trebuchet MS"/>
        <family val="2"/>
      </rPr>
      <t xml:space="preserve"> del Control
</t>
    </r>
  </si>
  <si>
    <t>Puntuación periodicidad</t>
  </si>
  <si>
    <t>¿ EL CONTROL PREVIENE LA MATERIALIZACIÓN DEL RIESGO (AFECTA LA PROBABILIDAD)
(No puntúa)</t>
  </si>
  <si>
    <r>
      <t xml:space="preserve">¿ EL CONTROL PREVIENE LA MATERIALIZACIÓN DEL RIESGO (AFECTA LA PROBABILIDAD)
</t>
    </r>
    <r>
      <rPr>
        <b/>
        <sz val="8"/>
        <color rgb="FFC00000"/>
        <rFont val="Trebuchet MS"/>
        <family val="2"/>
      </rPr>
      <t xml:space="preserve">(No puntúa)
</t>
    </r>
  </si>
  <si>
    <r>
      <t xml:space="preserve">¿EL CONTROL PERMITE ENFRENTAR LA SITUACIÓN EN CASO DE MATERIALIZACIÓN (AFECTA IMPACTO)
</t>
    </r>
    <r>
      <rPr>
        <b/>
        <sz val="8"/>
        <color rgb="FFC00000"/>
        <rFont val="Trebuchet MS"/>
        <family val="2"/>
      </rPr>
      <t xml:space="preserve">(No puntúa)
</t>
    </r>
  </si>
  <si>
    <t>¿El control tiene viabilidad jurídica?</t>
  </si>
  <si>
    <t>¿El control tiene iabilidad técnica e institucional?</t>
  </si>
  <si>
    <t>¿ El control requiere análisis de costo- beneficio?</t>
  </si>
  <si>
    <t>Anual</t>
  </si>
  <si>
    <t>Si</t>
  </si>
  <si>
    <t>Semestral</t>
  </si>
  <si>
    <t>No</t>
  </si>
  <si>
    <t>Propósito del control</t>
  </si>
  <si>
    <t>Naturaleza del control</t>
  </si>
  <si>
    <t>Seleccione 0 o 15</t>
  </si>
  <si>
    <t>Seleccione 10 o 15</t>
  </si>
  <si>
    <t>Trimestral</t>
  </si>
  <si>
    <t>Seleccione Si/No</t>
  </si>
  <si>
    <t>Verificar</t>
  </si>
  <si>
    <t>Preventivo</t>
  </si>
  <si>
    <t>Mensual</t>
  </si>
  <si>
    <t>Validar</t>
  </si>
  <si>
    <t>Correctivo</t>
  </si>
  <si>
    <t>Detectivo</t>
  </si>
  <si>
    <t>Semanal</t>
  </si>
  <si>
    <t>Conciliar</t>
  </si>
  <si>
    <t>Seleccione la naturaleza del control</t>
  </si>
  <si>
    <t>Diario</t>
  </si>
  <si>
    <t>Comparar</t>
  </si>
  <si>
    <t>Cada vez que se realiza la actividad</t>
  </si>
  <si>
    <t>Revisar</t>
  </si>
  <si>
    <t>Seleccione Periodicidad del Control</t>
  </si>
  <si>
    <t>Cotejar</t>
  </si>
  <si>
    <t>Detectar la materialización
del riesgo (si es detectivo)</t>
  </si>
  <si>
    <t>Seleccione propósito</t>
  </si>
  <si>
    <t>Entidad:</t>
  </si>
  <si>
    <t xml:space="preserve">Fuerza Aérea Colombiana </t>
  </si>
  <si>
    <t>Vigencia:</t>
  </si>
  <si>
    <t>Fecha de publicación</t>
  </si>
  <si>
    <t>COMPONENTE 1: GESTIÓN DEL RIESGO DE CORRUPCIÓN -MAPA DE RIESGOS DE CORRUPCIÓN</t>
  </si>
  <si>
    <t>SUBCOMPONENTE</t>
  </si>
  <si>
    <t>ACTIVIDADES</t>
  </si>
  <si>
    <t>META O PRODUCTO</t>
  </si>
  <si>
    <t>RESPONSABLE</t>
  </si>
  <si>
    <t>FECHA INICIAL PROGRAMADA</t>
  </si>
  <si>
    <t>FECHA FINAL PROGRAMADA</t>
  </si>
  <si>
    <r>
      <rPr>
        <b/>
        <sz val="12"/>
        <color indexed="8"/>
        <rFont val="Franklin Gothic Book"/>
        <family val="2"/>
      </rPr>
      <t xml:space="preserve">Subcomponente /proceso 1                                          </t>
    </r>
    <r>
      <rPr>
        <sz val="12"/>
        <color indexed="8"/>
        <rFont val="Franklin Gothic Book"/>
        <family val="2"/>
      </rPr>
      <t xml:space="preserve"> Política de Administración de Riesgos de Corrupción</t>
    </r>
  </si>
  <si>
    <t>1.1</t>
  </si>
  <si>
    <t xml:space="preserve">Socialización de la Política de Administración de Riesgos  FAC </t>
  </si>
  <si>
    <t xml:space="preserve">Política de Administración de Riesgos  FAC socializada </t>
  </si>
  <si>
    <t>Departamento Estrategia y Gestión Pública - DEGEP
Sección Estratégica Gestión Pública- SEGEP</t>
  </si>
  <si>
    <r>
      <rPr>
        <b/>
        <sz val="12"/>
        <color indexed="8"/>
        <rFont val="Franklin Gothic Book"/>
        <family val="2"/>
      </rPr>
      <t xml:space="preserve">Subcomponente/proceso  2                                                                    </t>
    </r>
    <r>
      <rPr>
        <sz val="12"/>
        <color indexed="8"/>
        <rFont val="Franklin Gothic Book"/>
        <family val="2"/>
      </rPr>
      <t xml:space="preserve">  Construcción del Mapa de Riesgos de Corrupción</t>
    </r>
  </si>
  <si>
    <t>2.1</t>
  </si>
  <si>
    <t xml:space="preserve">Mapa de Riesgos de Corrupción elaborado </t>
  </si>
  <si>
    <t>Encargados Gestión del Riesgo Procesos</t>
  </si>
  <si>
    <t>2.2</t>
  </si>
  <si>
    <t>Socializar al interior de la FAC el mapa de riesgos de corrupción FAC.</t>
  </si>
  <si>
    <t>Mapa de Riesgos socializado</t>
  </si>
  <si>
    <r>
      <rPr>
        <b/>
        <sz val="12"/>
        <color indexed="8"/>
        <rFont val="Franklin Gothic Book"/>
        <family val="2"/>
      </rPr>
      <t xml:space="preserve">Subcomponente /proceso 3                                            </t>
    </r>
    <r>
      <rPr>
        <sz val="12"/>
        <color indexed="8"/>
        <rFont val="Franklin Gothic Book"/>
        <family val="2"/>
      </rPr>
      <t xml:space="preserve"> Consulta y divulgación </t>
    </r>
  </si>
  <si>
    <t>3.1</t>
  </si>
  <si>
    <t>Mapa de Riesgos de Corrupción publicado</t>
  </si>
  <si>
    <t>3.2</t>
  </si>
  <si>
    <t>Mapa de Riesgos de Corrupción cargado en la SVE</t>
  </si>
  <si>
    <r>
      <rPr>
        <b/>
        <sz val="12"/>
        <color indexed="8"/>
        <rFont val="Franklin Gothic Book"/>
        <family val="2"/>
      </rPr>
      <t>Subcomponente /proceso 4</t>
    </r>
    <r>
      <rPr>
        <sz val="12"/>
        <color indexed="8"/>
        <rFont val="Franklin Gothic Book"/>
        <family val="2"/>
      </rPr>
      <t xml:space="preserve">                                           Monitoreo o revisión</t>
    </r>
  </si>
  <si>
    <t>4.1</t>
  </si>
  <si>
    <t>Riesgos de Corrupción monitoreados</t>
  </si>
  <si>
    <r>
      <rPr>
        <b/>
        <sz val="12"/>
        <color indexed="8"/>
        <rFont val="Franklin Gothic Book"/>
        <family val="2"/>
      </rPr>
      <t xml:space="preserve">Subcomponente/proceso 5
</t>
    </r>
    <r>
      <rPr>
        <sz val="12"/>
        <color indexed="8"/>
        <rFont val="Franklin Gothic Book"/>
        <family val="2"/>
      </rPr>
      <t xml:space="preserve"> Seguimiento</t>
    </r>
  </si>
  <si>
    <t>5.1.</t>
  </si>
  <si>
    <t>Publicación del seguimiento en la página WEB Institucional</t>
  </si>
  <si>
    <t>IGEFA / SIDEM</t>
  </si>
  <si>
    <t>5.2.</t>
  </si>
  <si>
    <t>5.3.</t>
  </si>
  <si>
    <t> 02/01/2022</t>
  </si>
  <si>
    <t>SIGLAS</t>
  </si>
  <si>
    <t>IGEFA</t>
  </si>
  <si>
    <t>Inspección General Fuerza Aérea Colombiana</t>
  </si>
  <si>
    <t>SIDEM</t>
  </si>
  <si>
    <t>Subdirección Inspección Delegada Estado SIDEM Mayor y Estrategia</t>
  </si>
  <si>
    <t>Plan Anticorrupción y de
Atención al Ciudadano 2022</t>
  </si>
  <si>
    <t>Año 2022</t>
  </si>
  <si>
    <t>Enero de 2022</t>
  </si>
  <si>
    <t> 01/09/2022</t>
  </si>
  <si>
    <t>Unidad Militar Aérea</t>
  </si>
  <si>
    <t>UMA</t>
  </si>
  <si>
    <t>Sistema de Información Jurídica</t>
  </si>
  <si>
    <t>SIGEJ</t>
  </si>
  <si>
    <t>Sección Estratégica Patdmonio Histórico</t>
  </si>
  <si>
    <t>SEPHI</t>
  </si>
  <si>
    <t>Subjefatura Estado Mayor Estrategia  y Planeación - Departamento Estratégico Transformación</t>
  </si>
  <si>
    <t>SEMEP - DETRA</t>
  </si>
  <si>
    <t>Subjefatura Estado Mayor Estrategia  y Planeación - Departamento Estratégico Planeación Presupuestal</t>
  </si>
  <si>
    <t>SEMEP - DESPP</t>
  </si>
  <si>
    <t>Subjefatura Estado Mayor Estrategia  y Planeación - Departamento Estratégico y Gestión Pública</t>
  </si>
  <si>
    <t>SEMEP - DEGEP</t>
  </si>
  <si>
    <t>Subjefatura Estado Mayor Estrategia  y Planeación - Departamento- Estratégico Doctrina Aérea y Espacial</t>
  </si>
  <si>
    <t>SEMEP - DEDAE</t>
  </si>
  <si>
    <t>Subjefatura Estado Mayor Estrategia  y Planeación - Departamento Estratégico Altos Estudios</t>
  </si>
  <si>
    <t>SEMEP - DEALE</t>
  </si>
  <si>
    <t>Sección Estratégica Gestión Documental</t>
  </si>
  <si>
    <t>SEGDO</t>
  </si>
  <si>
    <t>Peticiones, Quejas, Reclamos, Denuncias y Sugerencias</t>
  </si>
  <si>
    <t xml:space="preserve"> PQRSD </t>
  </si>
  <si>
    <t>Administrativas del Comandante de la Fuerza  Aérea Colombiana</t>
  </si>
  <si>
    <t>OINCO</t>
  </si>
  <si>
    <t>Oficina Atención y Orientación Ciudadana</t>
  </si>
  <si>
    <t>OFAOC</t>
  </si>
  <si>
    <t>Oficina Comunicaciones Estratégicas</t>
  </si>
  <si>
    <t>OCOES</t>
  </si>
  <si>
    <t>Fuerza Aérea Colombiana</t>
  </si>
  <si>
    <t>FAC</t>
  </si>
  <si>
    <t>Departamento Nacional de Planeación</t>
  </si>
  <si>
    <t>DNP</t>
  </si>
  <si>
    <t>Departamento Estratégico Asuntos  Jurídicos y Derechos Humanos</t>
  </si>
  <si>
    <t>DEAJU</t>
  </si>
  <si>
    <t>Banco Nacional de Programas y Proyectos de Inversión</t>
  </si>
  <si>
    <t xml:space="preserve"> BPIN </t>
  </si>
  <si>
    <t>Ayudantía General</t>
  </si>
  <si>
    <t>AYUGE</t>
  </si>
  <si>
    <t>Oficina Autoridad Aeronáutica Aviación de Estado</t>
  </si>
  <si>
    <t>AAAES</t>
  </si>
  <si>
    <t>(*) Aplican para los riesgos de Seguridad Digital</t>
  </si>
  <si>
    <t>Cargo:</t>
  </si>
  <si>
    <t xml:space="preserve">Cargo: </t>
  </si>
  <si>
    <t xml:space="preserve">Cargo:  </t>
  </si>
  <si>
    <t>Nombre:</t>
  </si>
  <si>
    <t xml:space="preserve">Nombre: </t>
  </si>
  <si>
    <t>Aprobó:</t>
  </si>
  <si>
    <t xml:space="preserve">Revisó: </t>
  </si>
  <si>
    <t>Elaboró:</t>
  </si>
  <si>
    <t>05/04/2022
05/07/2022
05/10/2022
31/12/2021</t>
  </si>
  <si>
    <t>01/01/2022
01/04/2022
01/07/2022
01/10/2022</t>
  </si>
  <si>
    <t>Funcionario Custodio de la seguridad de la información - OFASI</t>
  </si>
  <si>
    <t>1.0</t>
  </si>
  <si>
    <t>Reducir el Riesgo</t>
  </si>
  <si>
    <t>Con Registro</t>
  </si>
  <si>
    <t>Continuo</t>
  </si>
  <si>
    <t>Documentado</t>
  </si>
  <si>
    <t>Manual</t>
  </si>
  <si>
    <t xml:space="preserve">Preventivo </t>
  </si>
  <si>
    <t>N/A</t>
  </si>
  <si>
    <t>Inmediata</t>
  </si>
  <si>
    <t>Jefe OFASI</t>
  </si>
  <si>
    <t>30/06/2022            31/12/2022</t>
  </si>
  <si>
    <t>1/01/2022      1/07/2022</t>
  </si>
  <si>
    <t>Documento en el que se evidencie la inducción y/o capacitación del personal designado a la OFASI.</t>
  </si>
  <si>
    <t>Moderado - 60%</t>
  </si>
  <si>
    <t>Baja - 40%</t>
  </si>
  <si>
    <t>3 - Moderado</t>
  </si>
  <si>
    <t>3- Media</t>
  </si>
  <si>
    <t>Procesos</t>
  </si>
  <si>
    <t>Reputacional</t>
  </si>
  <si>
    <t>Ejecución y Administración de Procesos</t>
  </si>
  <si>
    <t>Acciones orientadas a permitir la obtención, empleo o revelación de datos o información de carácter estratégico internacional, que goza de reserva legal (información clasificada, información calificada, sin importar su naturaleza, medio o lugar de almacenamiento o sección  productora), vulnerando los controles de seguridad de información existentes, por parte de personal de la institución o terceros, con el fin de lograr una ventaja por parte de la amenaza actual, generando afectación a las relaciones internacionales, la imagen institucional o incluso la seguridad nacional, regional, hemisférica o global.</t>
  </si>
  <si>
    <t>Fortalecer el Posicionamiento Regional y la Cooperación Internacional</t>
  </si>
  <si>
    <t>OFASI</t>
  </si>
  <si>
    <t>Direccionamiento Estratégico</t>
  </si>
  <si>
    <t>3 de octubre 2022</t>
  </si>
  <si>
    <t>Especialista Estrategico en Tecnologia e Innovación</t>
  </si>
  <si>
    <t>Informe de seguimiento estado deseado en el año 2022, planteado en el Libro EEAPEF FAC 2042</t>
  </si>
  <si>
    <t>Analisis y seguimiento estado deseado en el año 2022, planteado en el Libro EEAPEF FAC 2042</t>
  </si>
  <si>
    <t>1 de julio 2022</t>
  </si>
  <si>
    <t>Informe de seguimiento requerimientos DOMPI del estado deseado en el año 2022, planteado en el Libro EEAPEF FAC 2042</t>
  </si>
  <si>
    <t>Hacer seguimiento requerimientos DOMPI del estado deseado en el año 2022, planteado en el Libro EEAPEF FAC 2042</t>
  </si>
  <si>
    <t>1 de abril 2022</t>
  </si>
  <si>
    <t>Informe de seguimiento estrategias Libro EEAPEF FAC 2042 versus proyectos de inversión</t>
  </si>
  <si>
    <t>Hacer seguimiento estrategias Libro EEAPEF FAC 2042 versus proyectos de inversión</t>
  </si>
  <si>
    <t>Eficacia
% Avance de la Estructura de Fuerza
(#
de  actividades cumplidas para el seguimiento del estudio Estrategico Prospectivo 2042/ # de actividades
determinadas para el seguimiento del estudio Estrategico Prospectivo 2042)
x 100</t>
  </si>
  <si>
    <t>Trimestral si es requerido</t>
  </si>
  <si>
    <t>DEALE Y AREAS INVOLUCRADAS</t>
  </si>
  <si>
    <t>Documentos de citación y actas de las mesas de trabajo</t>
  </si>
  <si>
    <t>1. Citar a un nuevo comité que integre la Mesa Técnica de Alto Nivel de Expertos- MTANE a fin de volver a realizar el estudio prospectivo.                                                                                                                                          2. Alineación del portafolio de iniciativas frente al nuevo escenario determinado.</t>
  </si>
  <si>
    <t>1 de enero 2022</t>
  </si>
  <si>
    <t>Informe redacción como prioridad estratégica del sector defensa, la renovación de la flota de superioridad aérea en el PND 2022-2026</t>
  </si>
  <si>
    <t>Analizar y hacer la redacción como prioridad estratégica del Sector Defensa, la renovación de la flota de superioridad aérea en el PND 2022-2026</t>
  </si>
  <si>
    <t>Mitigar el Riesgo</t>
  </si>
  <si>
    <t>Menor - 40%</t>
  </si>
  <si>
    <t>Media - 60%</t>
  </si>
  <si>
    <t>Aleatorio</t>
  </si>
  <si>
    <t>El Especialista Estrategico en Tecnologia e Innovación DEALE, realiza seguimiento al cumplimiento de las actividades propuestas para el desarrollo de estudios estratégicos, con las dependencias involucradas en los estudios , a través de reuniones semestrales, de las cuales se dejarán las evidencia de las mismas a través de las respectivas actas de cada reunión.</t>
  </si>
  <si>
    <t>2- Baja</t>
  </si>
  <si>
    <t>Inapropiada validación de perfiles del personal que integra las mesas de trabajo para la generación de estudios y/o de escenarios apropiados.</t>
  </si>
  <si>
    <t>Inapropiado perfil del personal que integra las mesas de trabajo o la Mesa Técnica de Alto Nivel de Expertos MTANE si aplica.</t>
  </si>
  <si>
    <t>Inadecuado empleo de la metodología o inadecuado análisis en la construcción de estudios estratégicos.</t>
  </si>
  <si>
    <t>Determinar el adecuado o inadecuado empleo de la metodología o de los perfiles del personal que participa en la construcción de estudios Estratégicos a partir de los cuales se toman decisiones estratégicas futuras para establecer programas y proyectos de la FAC.</t>
  </si>
  <si>
    <t>Posibilidad de perdida reputacional por el inadecuado empleo de la metodología en la construccion de estudios Estratégicos, debido a elegir inapropiados perfiles del personal que integra  las mesas de trabajo para Estructurar Estudios Estratégicos para la FAC.</t>
  </si>
  <si>
    <t>Fortalecer las Capacidades del poder Aéreo, Espacial y Ciberespacial</t>
  </si>
  <si>
    <t xml:space="preserve">SEMEP - DEALE </t>
  </si>
  <si>
    <t>15 días</t>
  </si>
  <si>
    <t>Gestores de doctrina a nivel táctico</t>
  </si>
  <si>
    <t>Plan de Trabajo para implementar formato de ruta de memoria institucional</t>
  </si>
  <si>
    <t>31/03/2022
30/06/2022
30/09/2022</t>
  </si>
  <si>
    <t xml:space="preserve">01/01/2022
01/04/2022
01/07/2022
</t>
  </si>
  <si>
    <t>Informe mediante acta de avances de la implementación del formato de ruta de memoria institucional</t>
  </si>
  <si>
    <t>Implementación del formato de ruta de memorita institucional a nivel táctico mediante avances trimestrales por parte de los Gestores de doctrina mediante informes con el fin de evitar la fuga de capital intelectual.</t>
  </si>
  <si>
    <t>Los gestores de doctrina a nivel táctico implementan el formato de ruta de memoria institucional de manera trimestral, en donde se registra quien posee el conocimiento y el nivel de documentación de los temas, permitiendo tener un mapa del conocimiento y evitando la fuga del mismo.</t>
  </si>
  <si>
    <t>15 dias</t>
  </si>
  <si>
    <t>Jefe Seccion Estrategica de Lecciones Aprendidas</t>
  </si>
  <si>
    <t>Documento con Plan de Actividades de la Doctrina actualizado</t>
  </si>
  <si>
    <t>31/03/2022
30/06/2022
30/09/2022
30/12/2022</t>
  </si>
  <si>
    <t xml:space="preserve"> Acta de la revision en la cual se expongan las novedades encontradas y los compromisos según las novedades.</t>
  </si>
  <si>
    <t xml:space="preserve"> Revision trimestral de la biblioteca virtual de doctrina en Sharepoint por parte del Jefe de SELEA mediante acta evidenciando novedades y compromisos con el fin de verificar la difusión de la doctrina.</t>
  </si>
  <si>
    <r>
      <t xml:space="preserve">El Jefe de la Sección Lecciones Aprendidas </t>
    </r>
    <r>
      <rPr>
        <sz val="9"/>
        <color theme="1"/>
        <rFont val="Arial"/>
        <family val="2"/>
      </rPr>
      <t>trimestralmente supervisa el cum</t>
    </r>
    <r>
      <rPr>
        <sz val="9"/>
        <color rgb="FF333333"/>
        <rFont val="Arial"/>
        <family val="2"/>
      </rPr>
      <t>plimento del Plan de Actividades de la Doctrina, efectuando 01 revisión de la biblioteca virtual de doctrina en la plataforma SharePoint, la cual debe quedar plasmada en un acta, que en el evento de encontrar novedades, debe registrar en el  acta los compromisos correspondientes para la solución de estas y posterior enviar los soportes de la solución de los mismos,  garantizado de esta manera que el personal tenga la posibilidad de acceder a la información actualizada fácilmente.</t>
    </r>
  </si>
  <si>
    <t xml:space="preserve"> Inefectiva transmision y difusion de la información.
</t>
  </si>
  <si>
    <t>Fuga del capital intelectual, desinformacion o poca accecibilidad a los documentos de doctrina</t>
  </si>
  <si>
    <t>Cronograma de cumplimiento del Pan Maestro de Doctrina de la Unidad responsable.</t>
  </si>
  <si>
    <t xml:space="preserve"> Documento de Jeraquia de la Doctrina actualizado.</t>
  </si>
  <si>
    <t>Actualizacion  del documento de Jerarquia de la Doctrina trimestralmente por parte del Jefe SECDO mediante documento actualizado evidenciandose el estatus de los documentos doctrinarios con el fin de mantener el conocimiento actualizado.</t>
  </si>
  <si>
    <t xml:space="preserve">Doctrina actualizada y disponible </t>
  </si>
  <si>
    <t>Jefe Seccion Estrategica de Doctrina</t>
  </si>
  <si>
    <t>Documento
escrito (Acta,
oficio)
exigiendo el
cumplimiento.
actualización
del Plan
Maestro de
Doctrina.</t>
  </si>
  <si>
    <t xml:space="preserve">Exigir que se establezca un cronograma de cumplimiento del
Plan Maestro de
Doctrina a la
Unidad doctrinaria
a que haya lugar. 
Replantear los medios de difusion de la doctirna y la periodicidad de estas actividades,  propuestos para el Plan de Actividades de la Doctrina. 
Plan de trabajo para evitar la fuga del capital intelectual a traves de la implementación del formato de ruta de memoria institucional
</t>
  </si>
  <si>
    <t>Acta de la reunion donde se evidencie el Cronograma de consolidacion de los documentos doctrinales.</t>
  </si>
  <si>
    <t xml:space="preserve"> Desarrollo de 01 cronograma trimestral por parte del  Jefe de SECDO con los gestores de doctrina de los comandos, IGEFA y JEAES para la consolidación de los documentos doctrinales mediante acta de reunión.</t>
  </si>
  <si>
    <t>Muy Baja - 20%</t>
  </si>
  <si>
    <t xml:space="preserve">El Jefe de la Sección Estratégica de Doctrina verifica que el promedio trimestral del Indicador de Doctrina actualizada y disponible, dispuesto en el documento de Jerarquia de la Doctrina, sea superior al 60%, que en el evento que el indicador se encuentre por debajo, debe gestionar que los documentos desactualizados sean incluidos en la clasificación "en actualización" y coordinar su proceso de gestión de acuerdo al Plan Maestro de Doctrina.   </t>
  </si>
  <si>
    <t>Falta de procedimientos</t>
  </si>
  <si>
    <t>Deficit en el seguimiento constante de la Jerarquia de Doctrina Institucional y al Proceso de Gestion de la Doctrina.</t>
  </si>
  <si>
    <t>Mantener documentacion desactualizada</t>
  </si>
  <si>
    <t>Posibilidad de pérdida reputacional por mantener información desactualizada, fuga de capital intelectual, o poca accesibilidad a los documentos de doctrina, debido a un déficit del seguimiento constante de la Jerarquía de la Doctrina Institucional y al Proceso de Gestión de la Doctrina o la inefectiva transmisión o difusión de la información.</t>
  </si>
  <si>
    <t>Inadecuada gestión de la doctrina y las lecciones aprendidas</t>
  </si>
  <si>
    <t>Fortalecer la Doctrina y la Gestión del Conocimiento</t>
  </si>
  <si>
    <t>SEMEP- DEDAE</t>
  </si>
  <si>
    <t>2) Reunión comité asesor MDN de acuerdo a la necesidad que establezca cada una de las fuerzas o necesidades de acuerdo a cada convenio con el fin de ampliar vigencias y poder ejecutar recursos o culminar con</t>
  </si>
  <si>
    <t xml:space="preserve">El funcionario de la sección convenios Consolidara, elaborara y enviara informe trimestral del estados de los convenios al MDN y CGFM elaborados con base a los informes enviados por los supervisores de acuerdo a los anexos que corresponda según la directiva No. 052 de 2016 "Administración de los Recursos Provenientes de Convenios Interinstitucionales" </t>
  </si>
  <si>
    <t>Inoportuna entrega de informe trimestral ante el MDN y CGFM</t>
  </si>
  <si>
    <t xml:space="preserve">
(NO AFECTA NINGUN INDICADOR)</t>
  </si>
  <si>
    <t>Jefe Sección Convenios</t>
  </si>
  <si>
    <t xml:space="preserve">
Acta de Reunión
</t>
  </si>
  <si>
    <t>1) Reuniones  trimestral JEMFA de acuerdo a la agenda, para revisar novedades en la ejecución de recursos</t>
  </si>
  <si>
    <t xml:space="preserve">Actas de reunion  de los comites de coordinacion </t>
  </si>
  <si>
    <t xml:space="preserve">El Jefe de la sección convenios realizara Comités de Coordinación con las diferentes empresas o entidades  a convenir, mínimo dos veces durante la vigencia del convenio mostrando el avance y estado de ejecución financiera y operativa,  dejando como evidencia las actas de comités de coordinación, en caso de variaciones durante la ejecución financiera u operativa que afecten el convenio se acogerá a las clausulas de cumplimiento, compromisos, liquidación o terminación del convenio que correspondan y las determinadas en el Manual de Convenios MDN resolución No 5342.
</t>
  </si>
  <si>
    <t xml:space="preserve">La Sección Estratégica Convenios SEMEP mensualmente da estricto cumplimiento a la  Directiva Permanente No. 052 de 2016 "Administración de los Recursos Provenientes de Convenios Interinstitucionales" especialmente a lo enunciado en el Anexo A Funciones Director o efe de convenios 
1 )El funcionario de la sección convenio Realizara la consolidación y verificación  de los informes Anexos E-F-G-H-I emitidos por los supervisores designados  de cada UMA o Dependencias FAC al cual se le asigna los recursos con el fin de dar cumplimiento a lo pactado en el Plan de inversión de cada  convenio y así revisar los avances o demoras en la ejecución,  para implementar acciones que agilicen el aprovechamiento de los recursos, tomar las medidas correspondientes e informar a las empresas si hay posibilidad de suscribir una ampliación de vigencia para ejecutar la totalidad de los recursos.
</t>
  </si>
  <si>
    <t>2 - Zona de riesgo Baja</t>
  </si>
  <si>
    <t>2 - Menor</t>
  </si>
  <si>
    <t>1-Muy baja</t>
  </si>
  <si>
    <t xml:space="preserve">Factores de:
*Actitud 
*Conocimiento
*Idoneidad
*Sobrecarga laboral)
</t>
  </si>
  <si>
    <t>Talento humano</t>
  </si>
  <si>
    <t>Económico</t>
  </si>
  <si>
    <t>Debilidad en la supervisión del funcionario responsable de la asignación, ejecución y seguimiento de los recursos.</t>
  </si>
  <si>
    <t>Inoportuna entrega de informes o reportes de ejecución mensual por parte de los supervisores designados.</t>
  </si>
  <si>
    <t xml:space="preserve">Los convenios de Colaboración y de Cooperación con el sector minero energéticos, interadministrativos y de cooperación con empresas públicas o privadas, cuentan con vigencia de ejecución de los aportes y vigencia operativa determinada dentó del cuerpo del convenio; la ejecución de estos recursos al interior de la FAC, entregas bienes o servicios , ingreso a los estados financieros o ejecución operativa, se deben desarrollar dentro de la vigencia del convenio , en caso contrario generaría hallazgos, investigaciones, devoluciones de recursos a la empresas y demandas.  </t>
  </si>
  <si>
    <t>Posibilidad de pérdida económica y reputaciones dentro de las vigencias pactadas en convenio por  falta de gestión del ordenador del gasto a quien se le asignaron los recursos para su ejecución y debilidad en controles y seguimientos inoportunos por parte del supervisor del convenio.</t>
  </si>
  <si>
    <t>Consolidar la Gestión y Desempeño Institucional</t>
  </si>
  <si>
    <t>Mantener la integridad y la legitimidad
institucional</t>
  </si>
  <si>
    <t>15/04/2022
15/07/2022
15/10/2022
15/01/2023</t>
  </si>
  <si>
    <t xml:space="preserve">Técnico Seguimiento y Evaluación </t>
  </si>
  <si>
    <t>Relación de fichas EBI actualizadas por (traslados presupuestales, Vigencias Futuras y actualizaciones de indicadores y valores)</t>
  </si>
  <si>
    <t>El técnico de Seguimiento y Evaluaicón Verificará mensualmente el cargue de la información en la plataforma del  SUIFP para actualizacion de Ficha EBI, dejando como constanciala realción de las fichas EBI actualizadas.</t>
  </si>
  <si>
    <t>La herramienta MGA WEB, alimentada anualmente con la información del proyecto formulado, el sistema valida que se incluyan todos los datos requeridos para la presentación de los proyectos al DNP a través del SUIFP; no permitiendo pasar al siguiente módulo cuando hay faltantes de información. Cuando el proyecto tiene toda la información requerida, el sistema permite pasar al módulo "presentar y transferir". Como evidencia en la página de inicio el estado del proyecto se visualiza como "presentado". Asi mismo de acuerdo al procedimiento DE-SEMEP-PR-006 "Actualización de las fichas EBI en el BPIN" en caso de que en los proyectos se generen cambios o novedades no previstas, estas deben ser reportadas mediante oficio a SEMEP-SESIN quien realizara el analisis de la situación del proyecto para determinar la solución de crear o modificar las actvidades del mismo. estas modificaciones se realizan en la SUIFP, luego de que el DNP acepta los cambios solicitados, se le informa al Gerente del proyecto para poder continuar con el proceso contractual.  Como evidencia los oficios y la modificación de la Ficha EBI.</t>
  </si>
  <si>
    <t>No afecta ningun indicador</t>
  </si>
  <si>
    <t>INMEDIATA</t>
  </si>
  <si>
    <t>Acta y oficio</t>
  </si>
  <si>
    <t>Re-formulación de los proyectos desalineados</t>
  </si>
  <si>
    <t xml:space="preserve"> Listado de asistencia de asesorias y fichas de MGA cuando se halla inscrito </t>
  </si>
  <si>
    <t xml:space="preserve">Reuniones de estudio con el personal de SESIN  y aprobación de los proyectos de inversión de la FAC por parte del Jefe de la Sección Estrategia Inversión  (de acuerdo con la estrategia). Estas reuniones se realizan de acuerdo a la solicitud de los Oficiales o Suboficiales que estan encargados de realizar la formulación de los proyectos en cualquier momento de la vigencia, dejando como evidencia el listado de asistencia a la reunión </t>
  </si>
  <si>
    <t>Mayor -80%</t>
  </si>
  <si>
    <t>Los especialistas y técnicos en proyectos de la Sección Estrategia de Inversión capacitan (cuando se requiera y por grupos o de manera personalizada), al personal que los Comandos designen para realizar la formulación y presentación de los proyectos de Inversión de la FAC, está capacitación se debe realizar cada vez que algún Comando lo requiera, con el fin que estas tareas se realicen de manera óptima y de acuerdo con la"Guía de Apoyo para la Formulación de Proyectos de Inversión Pública y diligenciamento de la MGA"  DEX-02-2016. Si una vez realizada la capacitación se evidencian falencias en la formulación, se procede a dar nuevamente explicación al personal que lo requiera con el fin de solucionar dichas falencias, está capacitación debe ser como evidencia quedan los listados de asistencia a la capacitación.</t>
  </si>
  <si>
    <t>4 - Mayor</t>
  </si>
  <si>
    <t>Falta de capacitación</t>
  </si>
  <si>
    <t>Incumplimiento a los procedimientos y o linemaientos existentes</t>
  </si>
  <si>
    <t>Inadecuada formulacion e inscripcion del proyecto antel el DNP</t>
  </si>
  <si>
    <t xml:space="preserve">Resultados </t>
  </si>
  <si>
    <t>Posibilidad de afectación económica, si los proyectos de inversión no están  alineados al PES (Plan Estratégico Sectorial), PEM  (Plan Estratégico Militar) y PEI ( Plan Estratégico Institucional);  y esto incurriria en la no  la asignación de recursos o una limitada asignación para su ejecución.</t>
  </si>
  <si>
    <t xml:space="preserve">Posibilidad de afectación económica  por la inadecuada formulación e inscripción del proyecto de Inversión en el BPIN del DNP, debido al incumplimiento de los procedimientos y o lineamientos existenes </t>
  </si>
  <si>
    <t>Fortalecer las capacidades del poder Aéreo, Espacial y Ciberespacial</t>
  </si>
  <si>
    <t>SEMEP -DESPP</t>
  </si>
  <si>
    <t xml:space="preserve">1 mes </t>
  </si>
  <si>
    <t xml:space="preserve">Jefe Departamento Transformación </t>
  </si>
  <si>
    <t>Realizar modificación y ajuste del Proyecto de Inversión en acompañamiento al Gerente de Proyecto.</t>
  </si>
  <si>
    <t xml:space="preserve">Reiniciar el proceso de reestructuración de la organización, </t>
  </si>
  <si>
    <t>31/03/2022
30/06/2022
30/09/2022
31/12/2022</t>
  </si>
  <si>
    <t xml:space="preserve">Especialista Estratégico Planeación por Capacidades </t>
  </si>
  <si>
    <t xml:space="preserve">Acta de reunión y presentación </t>
  </si>
  <si>
    <t xml:space="preserve">El Especialista Estratégico Planeación por Capacidades, asegura que  la proyección de la estructura de fuerza de la Institución, se encuentre acorde con el contexto estratégico, el marco fiscal y presupuestal del sector defensa, conectando el proceso estratégico con la herramienta de planeación presupuestal (proyectos de inversión) </t>
  </si>
  <si>
    <t>Sin documentar</t>
  </si>
  <si>
    <t>Asesoría durante la formulación de los proyectos de inversión, el Especialista Estratégico Planeación por Capacidades anualmente realiza asesoría, acompañamiento y verifica que las necesidades y proyectos de inversión  se encuentre alineados con la taxonomía de capacidades de la FAC. Como resultado de esta actividad  se construye  presentación para el comité funcional del Ministerio de Defensa Nacional para su aprobación.</t>
  </si>
  <si>
    <t>Falta de procedimientos
falta de capacitación 
obsolescencia tecnológica</t>
  </si>
  <si>
    <t>Fortalecimiento de capacidades que no correspondan a la naturaleza y rol de la FAC.</t>
  </si>
  <si>
    <t>Proyección de capacidades que no correspondan a la naturaleza y rol de la FAC.</t>
  </si>
  <si>
    <t xml:space="preserve">1  mes </t>
  </si>
  <si>
    <t>Reajuste de proyección de la planta de acuerdo a las novedades evidenciadas.</t>
  </si>
  <si>
    <t>Activar las mesas de trabajo con las dependencias implicadas, para realizar control de efectivos VS Decreto de planta.</t>
  </si>
  <si>
    <t xml:space="preserve">Especialista Estratégico Tamaño de Fuerza </t>
  </si>
  <si>
    <t>Decreto de Planta
 Acta Control de Planta
(Documentos de carácter reservado)</t>
  </si>
  <si>
    <t xml:space="preserve">* Elaborar Decreto de Planta.
Verificar los efectivos, retiros, ingresos al escalafón y ascensos por cada tramo, para proyección del Decreto de Planta, actividad  liderada por el Especialista Estratégico Tamaño de Fuerza, Técnico Especialista Proyección y Planta y el Técnico Proyección y Planta (evidencia Decreto de Planta).
* Realizar el control de Planta del personal Militar.
Elaborar el control de Planta del tramo correspondiente, para lo cual se verifican los efectivos VS el Decreto de planta, identificando que los  efectivos a la fecha de término de cada tramo (marzo- mayo, junio - agosto, septiembre- noviembre, diciembre - febrero), no sea superior a los cupos autorizados en el Decreto de Planta. la información debe ser presentada en reunión al Subjefe Estado Mayor Estrategia y Planeación, el Departamento Estratégico Transformación - DETRA (Jefe  Departamento Estratégico Transformación, Especialista Estratégico Tamaño de Fuerza, Técnico Especialista Proyección y Planta y el Técnico Proyección y Planta) y al Comando de Personal - COP (Comandante de Personal, Jefe Centro Direccionamiento Operacional de Personal, Jefe Relaciones Laborales, Director de Personal), de lo cual se deja evidencia mediante acta.  </t>
  </si>
  <si>
    <t xml:space="preserve">* Elaborar Decreto de Planta.
En el Departamento Estratégico Transformación - DETRA - Tamaño de Fuerza, el Especialista Estratégico Tamaño de Fuerza, Técnico Especialista Proyección y Planta y el Técnico Proyección y Planta, verifican el parte del personal al 31 de diciembre de cada año en el Sistema de Información para la  Administración del Talento Humano - SIATH, los ingresos al escalafón, los retiros y ascensos de acuerdo al parte del personal efectivo. Posteriormente, se realizan los cálculos mes a mes de las variables enunciadas, para cada grado en Oficiales y Suboficiales, información con la cual se realiza la propuesta del Decreto de Planta por tramos (evidencia), la cual es presentada al alto mando para aprobación, y se envía al Comando General de las Fuerzas Militares - COGFM con la justificación (evidencia), para continuar el trámite ante el Ministerio de Defensa Nacional - MDN, Ministerio de Hacienda y Crédito Público - MHCP y la Presidencia de la República. 
* Realizar el control de Planta del personal Militar.
Trimestralmente (en cada tramo del Decreto de Planta), se realiza el control de planta del personal militar, teniendo en cuenta los efectivos, ascensos, ingresos al escalafón y retiros, con el fin de identificar las restricciones y las holguras en cada categoría y grados correspondientes, información presentada al Jefe Subjefatura Estado Mayor Estrategia y Planeación y al Comandante de Personal. </t>
  </si>
  <si>
    <t>Falta de Capacitación</t>
  </si>
  <si>
    <t xml:space="preserve">Realizar cálculos de proyección basándose en  datos no actualizados en el sistema, produciendo una propuesta de planta errónea".
</t>
  </si>
  <si>
    <t>Proyección deficiente de la Planta de personal de la Fuerza Aérea.</t>
  </si>
  <si>
    <t xml:space="preserve">Estudio de Estado Mayor </t>
  </si>
  <si>
    <t>Asesor Desarrollo Organizacional</t>
  </si>
  <si>
    <t xml:space="preserve">Oficio de Solicitud cambio a la estructura organizacional y sus anexos (Formato DE-SEMEP-FR-031  Solicitud Modificación Organizacional.
Formato DE-SEMEP-FR-047 Matriz de Bienes y Servicios para la Sustentación de Cargos)
</t>
  </si>
  <si>
    <t>El Asesor Desarrollo organizacional verifica que la modificaciones a la organización se realicen bajo los parámetros establecidos por Subjefatura Estado Mayor Estrategia y Planeación - SEMEP, mediante la socialización del procedimiento DE-PR-003, el análisis de las solicitudes recibidas, con el fin de evitar desalineación con la doctrina y la estrategia, el cual queda evidenciado mediante oficio y los anexos correspondientes.</t>
  </si>
  <si>
    <t>Aplicación del PROCEDIMIENTO SEMEP-DE-PR-003.
Una vez recibida la solicitud de cambios en la Estructura Organizacional de la FAC, el Jefe del Departamento Estratégico Transformación (DETRA) inicia el proceso de la aplicación del  PROCEDIMIENTO MODIFICACIÓN DE LA ORGANIZACIÓN SEMEP-DE-PR-003, el cual señala las actividades necesarias para modificar la estructura organizacional de acuerdo a la doctrina y estrategia de la Fuerza, determinando en cada una de las actividades que la modificación de la organización o los cargos incluya el impacto y efectos en Doctrina, Organización, Material y equipo, personal e infraestructura. Como soporte de la ampliación del procedimiento, se deja el registro del Formato DE-SEMEP-FR-031  Solicitud Modificación Organizacional, así mismo, se da el respectivo trámite al Formato DE-SEMEP-FR-047 Matriz de Bienes y Servicios para la Sustentación de Cargos, finalmente se emite un oficio con la respuesta a la solicitud, previa validación de JEMFA y COFAC.</t>
  </si>
  <si>
    <t>.
Desconocimiento de la Doctrina y la Estrategia por parte de las áreas funcionales.
Desconocimiento del procedimiento.</t>
  </si>
  <si>
    <t xml:space="preserve">Incumplimiento a los lineamientos establecidos en el procedimiento
</t>
  </si>
  <si>
    <t>Posibilidad de perdida reputacional y económica por proyectar cambios en la estructura de Fuerza que no correspondan a la misión y roles de la Fuerza Aérea Colombiana, debido desconocimiento de la Doctrina y la Estrategia por parte de las áreas funcionales, el cual se materializa en el caso de autorizar un cambio a la estructura organizacional que no sea coherente a la doctrina, capaciadades, tamaño de fuerza y estrategia de la Fuerza.</t>
  </si>
  <si>
    <t>Posibilidad de perdida reputacional y económica por proyectar cambios en la estructura de Fuerza que no correspondan a la misión y roles de la Fuerza Aérea Colombiana, debido desconocimiento de la Doctrina y la Estrategia por parte de las áreas funcionales.</t>
  </si>
  <si>
    <t>*Consolidar la Gestión y Desempeño Institucional.
* Fortalecer las capacidades del poder Aéreo, espacial y ciberespacial.</t>
  </si>
  <si>
    <t>Mantener la integridad y la legitimidad Institucional.</t>
  </si>
  <si>
    <t>con Registro</t>
  </si>
  <si>
    <t xml:space="preserve">
01/abr/2022
31/may/2022
30/ago/2022
30/nov/2022</t>
  </si>
  <si>
    <t xml:space="preserve">
03/ene/2022
01/abr/2022
01/jul/2022
01/oct/2022</t>
  </si>
  <si>
    <t xml:space="preserve">
Trimestral</t>
  </si>
  <si>
    <t>SEGES</t>
  </si>
  <si>
    <t>Listado de asistencia y/o certificado</t>
  </si>
  <si>
    <t xml:space="preserve">3.   El personal de la Sección Gestión de la Estrategia realizará verificación y contraste de las actas de la RAE correspondientes a los tres trimestres del 2022, mediante una lista de chequeo en la cual se verifican los valores ejecutados, el nivel de cumplimiento y el cumplimiento al procedimiento Seguimiento a la estrategia. De encontrarse novedades se retroalimenta mediante correo electrónico al que haga sus veces en planeación en Dependencias, Comandos o Unidades según corresponda. </t>
  </si>
  <si>
    <t>Alta rotación de personal</t>
  </si>
  <si>
    <t xml:space="preserve">
01/ene/2022 
01/abr/2022
01/jul/2022
01/oct/2022</t>
  </si>
  <si>
    <t>SEGEP</t>
  </si>
  <si>
    <t xml:space="preserve">Evidencia de la capacitación </t>
  </si>
  <si>
    <t>2. El Departamento Estratégico y Gestión Pública Gestionará la capacitación en temas relacionados con el Modelo Integrado de Planeación y Gestión.</t>
  </si>
  <si>
    <t xml:space="preserve">No implementación de lineamientos emitidos por el gobierno nacional
</t>
  </si>
  <si>
    <t>Índice de transparencia (ITA)       
Evaluación del FURAG</t>
  </si>
  <si>
    <t>UN MES</t>
  </si>
  <si>
    <t>DEGEP</t>
  </si>
  <si>
    <t>Actas reuniones</t>
  </si>
  <si>
    <t>Una vez se materialice el riesgo se incluirá dentro de la agenda del Comité Institucional de Gestión y Desempeño el plan de acción seguir.</t>
  </si>
  <si>
    <t xml:space="preserve">Reporte de avance trimestral del plan de trabajo </t>
  </si>
  <si>
    <t xml:space="preserve">1. El personal de la Sección Estratégica y Gestión Pública diligenciará y verificará trimestralmente el avance de cumplimiento al Plan de trabajo del Modelo Integrado de Planeación y Gestión. 
</t>
  </si>
  <si>
    <t>1.  El personal de la Sección Estratégica y Gestión Pública liderará la programación al menos una vez al semestre de la reunión del Comité Institucional de Gestión y Desempeño en el cual se verificará  el avance de cumplimiento de las políticas del Modelo Integrado de Planeación y Gestión- MIPG, de lo cual se levantará acta de la reunión, tomando acciones de mejoramiento continuo.</t>
  </si>
  <si>
    <t>Omisión, desconocimiento y falta de capacitación sobre los lineamientos emitidos por el Gobierno Nacional</t>
  </si>
  <si>
    <t xml:space="preserve">Incumplimiento en la aplicación de los lineamientos emitidos por el Gobierno Nacional </t>
  </si>
  <si>
    <t xml:space="preserve">N/A
</t>
  </si>
  <si>
    <t xml:space="preserve">Este riesgo contempla la no aplicación de los lineamientos emitidos  en materia de modelos de gestión, transparencia y planes de gobierno, los cuales son de cumplimiento obligatorio. </t>
  </si>
  <si>
    <t>Posibilidad de pérdida reputacional ocasionada por el Incumplimiento en la aplicación de los lineamientos emitidos por el Gobierno Nacional  en modelos de gestión, planes y transparencia debido a la omisión, desconocimiento y falta de capacitación sobre los lineamientos emitidos por el Gobierno Nacional afectando el   desempeño institucional.</t>
  </si>
  <si>
    <t>Consolidar la gestión y desempeño institucional</t>
  </si>
  <si>
    <t>31/03/2022  30/06/2022  30/09/2022  30/12/2022</t>
  </si>
  <si>
    <t>1/01/2022 01/04/2022 01/07/2022 01/10/2022</t>
  </si>
  <si>
    <t>Especialista comunicación interna</t>
  </si>
  <si>
    <t>Acta y listado de asistencia</t>
  </si>
  <si>
    <t>Realizar socialización de la Documentación Externa DESCO (decretos, leyes, normas, etc.), para conocimiento de todo el personal  de Comunicación , de acuerdo al cronograma.</t>
  </si>
  <si>
    <t>Realizar socialización de la Documentación Interna DESCO (procedimientos, manuales, guías, instructivos, formatos, etc.), para conocimiento de todo el personal  de Comunicación, de acuerdo al cronograma.</t>
  </si>
  <si>
    <t>Socializar al personal del Departamento Estratégico de Comunicaciones la Ley 1712 - Ley de Transparencia y Acceso a la Información Pública.</t>
  </si>
  <si>
    <t>Jefe área Comunicación Interna</t>
  </si>
  <si>
    <t>Capacitar al personal autorizado sobre el envío de correos masivos.</t>
  </si>
  <si>
    <t xml:space="preserve">Realizar socialización del Plan Estratégico de Comunicaciones, capítulo Riesgos y Controles, página 30. </t>
  </si>
  <si>
    <t>Inmediatamente se materializa el riesgo se procede a verificar la información y a rectificarla a través del boletín  de prensa</t>
  </si>
  <si>
    <t>Jefe de Sección Comunicación Pública UMA's</t>
  </si>
  <si>
    <t xml:space="preserve">Rectificar la información al generar nuevo boletín de prensa  </t>
  </si>
  <si>
    <t>Rectificar la información en medios de comunicación.</t>
  </si>
  <si>
    <t>Capacitar al personal que conforma el Departamento Estratégico de Comunicaciones sobre las implicaciones legales por suministrar información reservada (Ley 1862 de 2017)</t>
  </si>
  <si>
    <t>El Jefe de la Oficina de Prensa al final del mes, debe consolidar, los boletines realizados por cada UMA, donde por medio de la firma del comandante de la Unidad, se verificará su autorización de publicación. En caso de no estar avalado por el comandante de la UMA, se deberá corregir y presentarse de nuevo para su autorización y publicación.</t>
  </si>
  <si>
    <t xml:space="preserve">Falta de aplicación estricta del Manual de Comunicaciones Estratégicas e Identidad Institucional.                                                       -falta de capacitación.                           -Falta asignación de personal                                                </t>
  </si>
  <si>
    <t xml:space="preserve"> publicación de información no veraz, errada, inoportuna en los bolertines de prensa</t>
  </si>
  <si>
    <t>Falta de credibilidad de las partes interesadas</t>
  </si>
  <si>
    <t>Publicaciones realizadas en nuestra plataforma de la pagina Web,  con información errónea, falta de veracidad e inoportuna que ponga en riesgo la legitimidad institucional</t>
  </si>
  <si>
    <t>Posibilidad de pérdida reputacional por la falta de credibilidad de las partes interesadas debido a la publicación de información no veraz, errada, inoportuna en los boletines de prensa.</t>
  </si>
  <si>
    <t>Mantener la integridad y legitimidad institucional</t>
  </si>
  <si>
    <t>20 DÍAS</t>
  </si>
  <si>
    <t>Informe</t>
  </si>
  <si>
    <t>Acciones legales en materia disciplinaria correspondientes por parte del funcionario competente. IV TRIM</t>
  </si>
  <si>
    <t>Oficio y/o soporte SIGEJ</t>
  </si>
  <si>
    <t>Analisis de términos y movimiento de las Investigaciones de las UMA. IV TRIM</t>
  </si>
  <si>
    <t xml:space="preserve">Reducir el Riesgo </t>
  </si>
  <si>
    <t>Acciones legales en materia disciplinaria correspondientes por parte del funcionario competente. III TRIM</t>
  </si>
  <si>
    <t>Analisis de términos y movimiento de las Investigaciones de las UMA. III TRIM</t>
  </si>
  <si>
    <t>Los Jefes de los Departamentos Jurídicos y Derechos Humanos, realizan reunión trimestral de seguimiento y control de investigaciones con los Segundos Comandantes de la Unidad, con la finalidad de estudiar las investigaciones en las que se evidencie inactividad o demas novedades como metodo de prevensión de la prescripcion.</t>
  </si>
  <si>
    <t>Acciones legales en materia disciplinaria correspondientes por parte del funcionario competente. II TRIM</t>
  </si>
  <si>
    <t>Analisis de términos y movimiento de las Investigaciones de las UMA. II TRIM</t>
  </si>
  <si>
    <t>Indice de prescripción de las investigaciones disciplinarias y administrativas</t>
  </si>
  <si>
    <t>Acciones legales en materia disciplinaria correspondientes por parte del funcionario competente. I TRIM</t>
  </si>
  <si>
    <t>Analisis de términos y movimiento de las Investigaciones de las UMA. I TRIM</t>
  </si>
  <si>
    <t>Verificación trimestral del cargue oportuno de datos de investigaciones disciplinarias y administrativas a través del SIGEJ y los soportes fisicos(Actas, libros) remitidos por cada una de las UMA, a cargo de la Oficina de Investigaciones Disciplinarias y Administrativas del Comandante FAC, a fin de controlar los terminos de las Investigaciones, asi como las actuaciones llevadas a cabo en estas.</t>
  </si>
  <si>
    <t>3 - Zona de riesgo Alta</t>
  </si>
  <si>
    <t>4 - Alta</t>
  </si>
  <si>
    <t>Falta de conocimiento del personal 
Incorrecta interpretación de la norma 
Inoservancia de los términos de ley</t>
  </si>
  <si>
    <t>Dilación e inoservancia en los términos de ley, dentro de los procesos disciplinarios y administrativos.
Incorrecta interpretación del régimen de responsabilidad administrativa y el código disciplinario militar, respecto al computo del inicio del término de prescripción de las acciones.</t>
  </si>
  <si>
    <t>Cuando se decrete una prescripción disciplinaria y/o administrativa en la FAC</t>
  </si>
  <si>
    <t xml:space="preserve">En materia Disciplinaria: Ley 1862 de 2017 ARTÍCULO 87. CADUCIDAD. La acción disciplinaria caduca en cinco años contados a partir de la ocurrencia del hecho o del último suceso si es continuado por parte de la autoridad disciplinaria competente.  CADUCIDAD Y PRESCRIPCIÓN.ARTÍCULO 88. PRESCRIPCIÓN. La acción disciplinaria prescribirá en cinco años, contados a partir del auto de apertura del proceso.
Para las faltas que afecten gravemente el Derecho Internacional Humanitario, la prescripción será de doce años.
La prescripción de la acción empezará a contarse para las faltas instantáneas desde el día de la consumación; en las conductas de carácter permanente o continuado, desde la realización del último acto.
La ejecución de la sanción disciplinaria prescribe en el término de cinco años, contados a partir de la ejecutoria del fallo.
En materia de Responsabilidad Administrativa: Ley 1476 de 2011 :ARTÍCULO 92. CADUCIDAD Y PRESCRIPCIÓN. La actuación administrativa caducará si transcurridos cinco (5) años desde la ocurrencia del hecho generador del daño al patrimonio público, no se ha proferido auto de apertura del proceso de responsabilidad administrativa. Este término empezará a contarse para los hechos o actos instantáneos desde el día de su realización, y para los complejos, de tracto sucesivo, de carácter permanente o continuado desde el último hecho o acto.
La responsabilidad administrativa prescribirá en cinco (5) años, contados a partir del auto de apertura del proceso de responsabilidad administrativa, si dentro de dicho término no se ha dictado providencia en firme que la declare.
ARTÍCULO 93. PRESCRIPCIÓN DE VARIAS ACCIONES. Cuando fueren varias las acciones investigadas en un solo proceso, la prescripción se cumple independientemente para cada una de ellas.
</t>
  </si>
  <si>
    <t>Posibilidad de perdida reputacional y económica, cuando se decrete una prescripción disciplinaria y/o administrativa en la FAC, debido a la Dilación en los términos de ley, dentro de los procesos disciplinarios y administrativos.</t>
  </si>
  <si>
    <t>Fortalecer la Gestión Jurídica</t>
  </si>
  <si>
    <t>SACOP</t>
  </si>
  <si>
    <t>Acta de socialización</t>
  </si>
  <si>
    <t>Capacitación trimestral a los especialistas juridicos y/o los tecnicos jurídicos sobre la noramatividad jurídica vigente. IVTRIM</t>
  </si>
  <si>
    <t>30 DÍAS</t>
  </si>
  <si>
    <t>Acta de Capacitación</t>
  </si>
  <si>
    <t>Realizar Plan Choque de Capacitación al personal de abogados de la FAC. IV TRIM</t>
  </si>
  <si>
    <t>SECDO</t>
  </si>
  <si>
    <t>Capacitación trimestral a los especialistas juridicos y/o los tecnicos jurídicos sobre la noramatividad jurídica vigente. III TRIM</t>
  </si>
  <si>
    <t>SAJUC</t>
  </si>
  <si>
    <t>Capacitación trimestral a los especialistas juridicos y/o los tecnicos jurídicos sobre la noramatividad jurídica vigente. II TRIM</t>
  </si>
  <si>
    <t>Realizar Plan Choque de Capacitación al personal de abogados de la FAC. III TRIM</t>
  </si>
  <si>
    <t>SECAL</t>
  </si>
  <si>
    <t>Capacitación trimestral a los especialistas juridicos y/o los tecnicos jurídicos sobre la noramatividad jurídica vigente I TRIM</t>
  </si>
  <si>
    <t>Los Jefes de Sección del DEAJU realizan capacitación trimestral a los especialistas juridicos y/o los tecnicos jurídicos sobre la noramatividad jurídica vigente.</t>
  </si>
  <si>
    <t>Socializacion de procedimientos del Area juridica a cargo de la Sección Estratégica Asuntos Jurídicos Contractuales, que se encuentran cargados y actualizados en la suit vision empresarial, al personal involucrado en el proceso juridico. IV TRIM</t>
  </si>
  <si>
    <t>Realizar Plan Choque de Capacitación al personal de abogados de la FAC. II TRIM</t>
  </si>
  <si>
    <t>Socializacion de procedimientos del Area juridica a cargo de la Sección Estratégica Asuntos Legales y Administrativos, que se encuentran cargados y actualizados en la suit vision empresarial, al personal involucrado en el proceso juridico. III TRIM</t>
  </si>
  <si>
    <t>Socializacion de procedimientos del Area juridica a cargo de la Sección Estratégica Derecho Operacional, D.H. y D.I.H, que se encuentran cargados y actualizados en la suit vision empresarial, al personal involucrado en el proceso juridico. II TRIM</t>
  </si>
  <si>
    <t>Indice de Fortalecimiento Juridico de la Fuerza Aerea Colombiana</t>
  </si>
  <si>
    <t>Realizar Plan Choque de Capacitación al personal de abogados de la FAC. I TRIM</t>
  </si>
  <si>
    <t>Socializacion de procedimientos del Area juridica a cargo de la Sección Estratégica Análisis Contexto y Postconflicto, que se encuentran cargados y actualizados en la suit vision empresarial, al personal involucrado en el proceso juridico. I TRIM</t>
  </si>
  <si>
    <t>El Jefe de Sección del DEAJU y los Jefes de los Departamentos Jurídicos de las UMA, realizan socialización de los procedimientos del área jurídica emitidos desde el nivel central que se encuentran cargados y actualizados en la suite visión empresarial, al personal involucrado en el proceso gestión jurídica.</t>
  </si>
  <si>
    <t>5 - Muy Alta</t>
  </si>
  <si>
    <t xml:space="preserve">Falta de capacitación 
Falta de estandarización en los procedimientos jurídicos </t>
  </si>
  <si>
    <t>Falta de estandarización, conocimiento y capacitación del personal del área jurídica en los procedimientos jurídicos propios de la Fuerza.</t>
  </si>
  <si>
    <t>Brindar asesoría Jurídica inadecuada a los procesos de la FAC</t>
  </si>
  <si>
    <t>Cuando las asesorías jurídicas que se brindan dentro del proceso para la toma de decisiones carecen de una adecuada correspondencia o correlación frente a la institución del mando, por falta de capacitación o estandarización en los procedimientos jurídicos</t>
  </si>
  <si>
    <t>Posibilidad de perdida reputacional y económica, por brindar asesoría jurídica inadecuada en los procesos de la FAC, debido a la falta de estandarización, conocimiento y capacitación del personal del área jurídica en los procedimientos jurídicos propios de la Fuerza.</t>
  </si>
  <si>
    <t>Número de cargos vacantes en la oficina AAAES semestralmente.</t>
  </si>
  <si>
    <t>21/01/2022   
     21/07/2022            (De acuerdo a cronograma establecido por el competente)</t>
  </si>
  <si>
    <t>1/01/2022       01/07/2022     (De acuerdo a cronograma establecido por el competente)</t>
  </si>
  <si>
    <t>Jefe Oficina AAAES.</t>
  </si>
  <si>
    <t>Copia del documento o correo electronico radicado solicitando personal.</t>
  </si>
  <si>
    <r>
      <t xml:space="preserve"> El Jefe de la Oficina AAAES solicita </t>
    </r>
    <r>
      <rPr>
        <sz val="9"/>
        <rFont val="Arial"/>
        <family val="2"/>
      </rPr>
      <t xml:space="preserve">semestralmente, </t>
    </r>
    <r>
      <rPr>
        <sz val="9"/>
        <color theme="1"/>
        <rFont val="Arial"/>
        <family val="2"/>
      </rPr>
      <t>con oficio o correo electronico, el personal que se requiere de acuerdo a la TOE para suplir las vacantes existentes en la dependencia.</t>
    </r>
  </si>
  <si>
    <t>El Jefe de la Oficina AAAES presenta en el plan traslados, las necesidades de personal, según el perfil y la experiencia requeridos en el cargo establecidos en la TOE, para procurar que el cumplimiento de las funciones sea correcto y adecuado. En evento que no se asigne el personal procedera a gestionar las acciones de administracion de personal, tales como: asignacion de funciones adicionales, encargos, etc.</t>
  </si>
  <si>
    <t>Que el compedio regulatorio sea desarrollado por personal asignado a la oficina AAAES sin el perfil y experiencia necesaria para expedicion de regulaciones aeronauticas.</t>
  </si>
  <si>
    <t>Número de regulaciones aeronáuticas radicadas en el despacho de COFAC trimestralmente.</t>
  </si>
  <si>
    <t>1 mes.</t>
  </si>
  <si>
    <t>1. Regulación aeronáutica y sus antecedentes.                                   2. Oficio o correo electrónico en el que se solicitó la asignación de personal a la oficina.</t>
  </si>
  <si>
    <t>1. Iniciar el proceso de revisión,  enmienda, modificacion y/o derogación de la regulación aeronáutica que materializó el riesgo.                                                      2. Verificar en la elaboración de la regulación aeronáutica que se cumplan los criterios de necesidad, pertinencia, oportunidad y armonia con las regulaciones de la OACI, UAEAC y otras autoridades civiles y militares internacionales.               3. Validación técnica y jurídica por parte de la oficina AAAES.                4. Aprobación y subscripción por parte de COFAC como AAAES.     5. Gestionar ante los competentes la asignacion de personal idóneo y con experiencia a la oficina AAAES.</t>
  </si>
  <si>
    <t xml:space="preserve">31/03/2022  
30/06/2022 30/09/2022
01/12/2022                 </t>
  </si>
  <si>
    <t>01/01/2022
  01/04/2022   01/07/2022 01/10/2022</t>
  </si>
  <si>
    <t xml:space="preserve">Copia de la estadistica enviada a COFAC.
.
</t>
  </si>
  <si>
    <r>
      <t>El Jefe de la Oficina AAAES elabora una estadistic</t>
    </r>
    <r>
      <rPr>
        <sz val="9"/>
        <rFont val="Arial"/>
        <family val="2"/>
      </rPr>
      <t>a trimestral</t>
    </r>
    <r>
      <rPr>
        <sz val="9"/>
        <color theme="1"/>
        <rFont val="Arial"/>
        <family val="2"/>
      </rPr>
      <t xml:space="preserve"> a COFAC, con la relacion de los proyectos de regulaciones aeronáuticas radicadas en su despacho, las cuales se encuentran previamente validadas técnica y jurídicamente. La estadistica contiene como minimo los siguientes aspectos: tipo de regulación, materia, área que la elaboró, estado actual y observaciones.</t>
    </r>
  </si>
  <si>
    <t>El Jefe de la Oficina AAAES verifica que los proyectos de regulaciones aeronáuticas, se encuentren validados tecnica y juridicamente (firmados por Jefe AAAES y EEALA), antes de la radicacion en el despacho de COFAC para su revision y aprobaciòn como AAAES, con el fin de procurar que las mismas sean pertinentes, oportunas, necesarias y se encuentren en armonia con las expedidas por la OACI, UAEAC y otras autoridades civiles y militares internacionales. En el evento que no se encuentren validadas se devolvera al área correspondiente.</t>
  </si>
  <si>
    <t>1 - Zona de riesgo Baja</t>
  </si>
  <si>
    <t>1- Leve</t>
  </si>
  <si>
    <t>Que el compendio regulatorio de la Aviación de Estado  no cumpla con los criterios de necesidad, pertinencia, oportunidad y armonia con las regulaciones de la OACI, UAEAC y otras autoridades civiles y militares internacionales</t>
  </si>
  <si>
    <t>Generar un compendio regulatorio de la Aviación de Estado que no contribuya a mejorar la eficiencia y seguridad operacional.</t>
  </si>
  <si>
    <t>Clientes,  Productos y Prácticas Organizacionales</t>
  </si>
  <si>
    <t xml:space="preserve">
Posibilidad de pérdida de credibilidad como AAAES, al generar un compendio regulatorio de la Aviación de Estado que no contribuya a mejorar la eficiencia y seguridad operacional, porque no cumple con los criterios de necesidad, pertinencia, oportunidad y armonia con las regulaciones de la OACI, UAEAC y otras autoridades civiles y militares internacionales, y es desarrollado por personal asignado a la oficina AAAES sin el perfil y experiencia necesaria para expedicion de regulaciones aeronauticas.</t>
  </si>
  <si>
    <t xml:space="preserve">Compendio regulatorio de Aviación de Estado, que no cumpla con los criterios de necesidad, pertinencia, oportunidad y armonia con las regulaciones de la OACI, UAEAC y otras autoridades civiles y militares internacionales. </t>
  </si>
  <si>
    <t>Consolidar la Autoridad Aeronautica de la Aviación de Estado.</t>
  </si>
  <si>
    <t>Fortalecer la Autoridad Aeronáutica de
Aviación de Estado, consolidando   una regulación aeronáutica robusta acorde con las particularidades misionales de la Aviación de Estado, para incrementar la eficiencia y la seguridad operacional.</t>
  </si>
  <si>
    <t>5 Días</t>
  </si>
  <si>
    <t>Jefe Sección Estratégica Patrimonio Historico
Auxiliar para Apoyo de Seguridad y Defensa</t>
  </si>
  <si>
    <t>Oficios</t>
  </si>
  <si>
    <t>Gestión de apoyos entes externos, colaboración de otras entidades.</t>
  </si>
  <si>
    <t>Auxiliares para Apoyo de Seguridad y Defensa, soldados o personal contratado</t>
  </si>
  <si>
    <t>Formato Visitas DE-AYUGE-FR-004 - Informe sistema de seguridad</t>
  </si>
  <si>
    <t>Registro Visitantes Museo Aeroespacial - Casa Museo CT Antonio Ricaurte -VISITAS ITINERANTES. El registro puede ser realizado en el sistema de seguridad de ingreso de visitantes o en el formato DE-FR-004 por el personal de servicio que pueden ser Auxiliares para Apoyo de Seguridad y Defensa, soldados o personal contratado.</t>
  </si>
  <si>
    <t>Técnico Especialista en Mantenimiento
Auxiliar para Apoyo de Seguridad y Defensa</t>
  </si>
  <si>
    <t>Elaboración de informe</t>
  </si>
  <si>
    <t>Jefe Sección Estratégica Patrimonio Historico</t>
  </si>
  <si>
    <t xml:space="preserve">Oficio SolicItud o correo electrónico </t>
  </si>
  <si>
    <t>Orientación a la conservación del patrimonio histórico / charlas históricas. Estas son realizadas mediante oficio o correo electrónico y son efectuadas por el Jefe Sección Estratégica Patrimonio Histórico o el Secretario de la Academia Colombiana de Historia Aérea.</t>
  </si>
  <si>
    <t>Auxiliar para Apoyo de Seguridad y Defensa</t>
  </si>
  <si>
    <t>Fotografias e 
Informe</t>
  </si>
  <si>
    <t>Efectuar mantenimiento y/o reparación, o sustitución material</t>
  </si>
  <si>
    <t xml:space="preserve">Registro libro de minuta </t>
  </si>
  <si>
    <t xml:space="preserve">Solicitud consultas material bibliográfico. Estas deben ser solicitadas mediante oficio o correo electrónico y son tramitadas por el Auxiliar para Apoyo de Seguridad y Defensa y su registro queda  en el libro de minuta. </t>
  </si>
  <si>
    <t>No se encuentra indicador asociado de acuerdo al Mapa Estratégico Vigente</t>
  </si>
  <si>
    <t>Técnico Especialista en Mantenimiento</t>
  </si>
  <si>
    <t>Evaluación del material de exposición, para determinar  el daño.</t>
  </si>
  <si>
    <t xml:space="preserve">Vale por devolutivos elementos de exposición  </t>
  </si>
  <si>
    <t>Revisar material de exposición que sea prestado para algún tipo de evento o actividad externa al Museo. Esta actividad es realizada por el Técnico Especialista mantenimiento y su frecuencia es de acuerdo a los requerimientos que se reciban, quedando registrada en el documento vale por devolutivos.</t>
  </si>
  <si>
    <t>Leve -20%</t>
  </si>
  <si>
    <t>Aplicar el formato control conservación de patrimonio histórico, el cual permite controlar la frecuencia con la cual el personal realiza labores de mantenimiento preventivo del patrimonio histórico de la Fuerza Aérea, así como sus tareas especificas. Mensualmente se llevará registro de los elementos consignados a la Sección Estratégica Patrimonio Histórico a los cuales se les realizó mantenimiento con el fin de evitar anomalias en los elementos de patrimonio, tales como abolladuras, manchas de suciedad, o daños ambientales así como cualquier elemento y/o factores que afecte la presentación y preservación del patrimonio histórico Institucional, informando en los espacios correspondientes, las acciones correctivas a que haya lugar. Responsables de realizar la actividad: Técnico Especialista de Mantenimiento - Operario Pintura Aeronáutica.</t>
  </si>
  <si>
    <t xml:space="preserve">Falta de procedimientos.
Falta de capacitación.
Falta de Instalaciones Adecuadas </t>
  </si>
  <si>
    <t>Ausencia y/o deficiencia en la aplicación de lineamientos para la conservación del patrimonio. 
Falta de capacitación de personal
Instalaciones inadecuadas para el mantenimiento y conservación de los bienes adquiridos como patrimonio histórico.</t>
  </si>
  <si>
    <t>Falta de lineamientos</t>
  </si>
  <si>
    <t>La deficiencia de personal, capacitación, ausencia de directrices, carencia de espacios físicos, ausencia de herramientas de control y limiitaciones de presupuesto pueden causar el deterioro o pérdida total del patrimonio histórico de la Fuerza</t>
  </si>
  <si>
    <t>Posibilidad de afectación reputacional por pérdida del patrimonio histórico institucional debido a la falta de lineamientos para el mantenimiento de patrimonio material e inmaterial</t>
  </si>
  <si>
    <t xml:space="preserve">Fortalecer la Doctrina y la Gestión del conocimiento 
Consolidar una cultura ética, íntegra y transparente en la FAC
Consolidar la Gestión y Desempeño Institucional </t>
  </si>
  <si>
    <t>Mantener la Integridad y la Legitimidad Institucional</t>
  </si>
  <si>
    <t>Jefe Gestión Documental</t>
  </si>
  <si>
    <t>Formato Único Inventario Documental  DE-AYUGE-FR-010.</t>
  </si>
  <si>
    <t>El Jefe de la Sección Gestión Documental da las instrucciones sobre el procedimiento de organización DE-AYUGE-PR-007  a los archivos de gestión y archivo central de la Unidad Militar, para la organización de los archivos  de acuerdo a la normatividad vigente.  Trimestralmente el Jefe de la Sección Gestión Documental recopila las evidencias de los avances en la organización de archivos (minimo 4 metros lineales) mendiante fotografias y Formato Único Inventario Documental  DE-AYUGE-FR-010.</t>
  </si>
  <si>
    <t>El Jefe de la Sección Gestión Documental trimestralmente realiza seguimiento a los archivos de Gestión y Centrales de la Unidad Militar, con el fin de verificar el avance en la organización de fondos documentales acumulados.  Se evidencia el avance mediante el numero de cajas registradas en el Formato Único de Inventario Documental DE-AYUGE-FR-010.</t>
  </si>
  <si>
    <t>Formato de limpieza y desinfección de las áreas de archivo DE-AYUGE-FR-023, el registro del Formato de control de plagas y roedores DE-AYUGE-FR-026 y el registro del Formato de monitoreo y control de condiciones ambientales DE-AYUGE-FR-025.</t>
  </si>
  <si>
    <t>El Jefe de la Sección Gestión Documental da las instrucciones a los archivos de gestión y archivo central de la Unidad Militar, para la realización de jornadas mensuales de limpieza, desinfección, control de plagas y monitoreo de condiciones ambientales de las areas de archivo.  Trimestralmente el Jefe de la Sección Gestión Documental recopila las evidencias de la realización de las jornadas mensuales de limpieza y desinfección de las áreas de archivo DE-AYUGE-FR-023, el registro del Formato de control de plagas y roedores DE-AYUGE-FR-026 y el registro del Formato de monitoreo y control de condiciones ambientales DE-AYUGE-FR-025.</t>
  </si>
  <si>
    <t>El Jefe de la Sección Gestión Documental coordina mensualmente jornadas de aseo, limpieza y desinfección a los archivos de Gestión y Centrales de la Unidad Militar, de acuerdo a los lineamientos del Plan de Conservación  Documental, con el objetivo de prevenir el deterioro fisico de la documentación.
Se evidencia la actividad mediante el Formato de limpieza y desinfección de las áreas de archivo DE-AYUGE-FR-023, Formato de monitoreo y control de condiciones ambientales DE-AYUGE-FR-026 y Formato de control de plagas y roedores DE-AYUGE-FR-025.</t>
  </si>
  <si>
    <t>Falta de control e implementación del Programa de Gestión Documental FAC.</t>
  </si>
  <si>
    <t>Comunicación Oficial</t>
  </si>
  <si>
    <t>El Jefe de la Sección Gestión Documental, en el segundo trimestre de la vigencia proyecta el plan de necesidades de los archivos de gestión y archivo central de la Unidad Militar, de acuerdo a los resultados de la inspección de mantenimiento de los sistemas de almacenamiento e instalaciones físicas (realizada en el I trimestre), dejando como evidencia la solicitud de recursos para subsanar las necesidades de mantenimiento, adecuación o construcción de instalaciones para archivo, en cumplimiento a lo establecido en el Acuerdo 049 del 2000 del Archivo General de la Nación y el  Sistema Integrado de Conservación.</t>
  </si>
  <si>
    <t>Falta asignación de recursos por gastos de la Unidad para el mantenimiento, adecuación o construcción de instalaciones para archivo.</t>
  </si>
  <si>
    <t>Formato de inspección de mantenimiento de los sistemas de almacenamiento e instalaciones físicas DE-AYUGE-FR-032</t>
  </si>
  <si>
    <t>Visita de verificación por parte del Jefe de la Sección Gestión Documental a los archivos de gestión y archivo central de la Unidad Militar, durante el primer trimestre de la vigencia, con el fin de aplicar el Formato de inspección de mantenimiento de los sistemas de almacenamiento e instalaciones físicas DE-AYUGE-FR-032, en cumplimiento a lo establecido en el Acuerdo 049 del 2000 del Archivo General de la Nación.</t>
  </si>
  <si>
    <t xml:space="preserve">El Jefe de la Sección Gestión Documental realiza en el primer trimestre la inspección de mantenimiento de los sistemas de almacenamiento e instalaciones físicas  de los archivos de gestión y archivo central de la Unidad Militar, de acuerdo a lo establecido en el Acuerdo 049 del 2000 del Archivo General de la Nación,  dejando registro en el formato DE-AYUGE-FR-032 Formato de inspección del mantenimiento de los sistemas de almacenamiento e instalaciones físicas, con el fin de levantar el plan de necesidades para la conservación de los archivos de la Fuerza Aérea Colombiana.  Y realiza  los requerimientos de recursos para el mantenimiento, adecuación o construcción de instalaciones para la conservación de los archivos, en cumplimiento al Acuerdo 049 del 2000 del Archivo General de la Nación.
</t>
  </si>
  <si>
    <t xml:space="preserve">No realización del diagnóstico de instalaciones físicas de los edificios destinados a la conservación de archivos.
</t>
  </si>
  <si>
    <t xml:space="preserve">
• Eficacia= (Número de tareas cumplidas / Número de tareas programadas)*100
• Efectividad = (Número de casos reportados de deterioro de la documentación / Número casos reportados de deterioro de la documentación en años anteriores)*100</t>
  </si>
  <si>
    <t>3 meses</t>
  </si>
  <si>
    <t>Comunicación Oficial del cumplimiento del Plan de Mejoramiento.</t>
  </si>
  <si>
    <t>• Identificar las causas que ocasionaron el deterioro de la documentación.
• Plantear el Plan de mejoramiento con las acciones correctivas.
• Realizar el seguimiento a la implementación del Plan de mejoramiento.</t>
  </si>
  <si>
    <t>30/092022</t>
  </si>
  <si>
    <t>Acto Administrativo</t>
  </si>
  <si>
    <t>El Jefe Gestión Documental de la Unidad Militar Aérea evidencia semestralmente copia del acto administrativo mediante el cual fue nombrado como Jefe Gestión Documental.</t>
  </si>
  <si>
    <t>Aceptar el Riesgo</t>
  </si>
  <si>
    <t>El Comando, Jefatura, Unidad Militar Aérea, Grupo Aéreo, Escuela de Formación y Fuerza de Tarea, remite semestralmente copia del acto administrativo mediante el cual fue nombrado el funcionario Jefe Gestión Documental.</t>
  </si>
  <si>
    <t>• Procesos: falta de control en la implementación del Programa de Gestión Documental en las diferentes Dependencias y Unidades Militares Aéreas.
• Infraestructura: falta de instalaciones destinadas a la conservación de archivos.</t>
  </si>
  <si>
    <t>Falta de identificación y asignación de funcionarios responsables de los archivos y fondos acumulados.</t>
  </si>
  <si>
    <t>Deterioro de la documentación por factores biológicos.</t>
  </si>
  <si>
    <t>No Aplica</t>
  </si>
  <si>
    <t>Posibilidad de pérdida económica por multa y sanción del Archivo General de la Nación debido al deterioro de los Archivos en una de las etapas de conservación del ciclo vital del documento.                Las malas condiciones de conservación de los documentos conllevan al deterioro de los mismos, y por ende a la perdida del patrominio documental de la institución, lo cual es sancionable por parte del ente regulador de Archivos Publicos.</t>
  </si>
  <si>
    <t xml:space="preserve">Posibilidad de pérdida económica por multa y sanción del Archivo General de la Nación debido al deterioro de los Archivos en una de las etapas de conservación del ciclo vital del documento. </t>
  </si>
  <si>
    <t>Consolidar  la Gestión y Desempeño Institucional.</t>
  </si>
  <si>
    <t>INDICADOR Índice de oportunidad de respuesta de PQRSDF dentro de los tiempos de termino establecido por la ley</t>
  </si>
  <si>
    <t>3 dias</t>
  </si>
  <si>
    <t>Jefe OFAOC y Técnico Asistente OFAOC nivel central y los responsables en las Unidades y funcionario competente de responder la PQRSD</t>
  </si>
  <si>
    <t>Requerir respuesta inmediata de fondo de la petición  y solicitar las acciones  disciplinarias correctivas o sancionatorias, según corresponda, al personal competente de brindar respuesta que no cumplió la tarea.</t>
  </si>
  <si>
    <t>11/04/2022
11/07/2022
10/10/2022
10/01/2023</t>
  </si>
  <si>
    <t>Jefe OFAOC y Técnico Asistente OFAOC nivel central y los responsables en las Unidades</t>
  </si>
  <si>
    <t>Informe trimestral PQRSD</t>
  </si>
  <si>
    <t>El Jefe de la OFAOC a nivel central y los Jefes de las OAC UMAS, realizaran informe trimestral de las PQRSD de acuerdo a la Directiva Ministerial No. 4222 del 27 de mayo de 2016, o la norma que adicione, modifique o sustituya, se dejará como evidencia el informe trimestral.</t>
  </si>
  <si>
    <t>El Técnico Asistente OFAOC debe realizar reporte mensual del  sistema PQRSD con las solicitudes pendientes de respuesta, debe enviar requerimiento de respuestas semanal, mediante correo electrónico al funcionario competente de las peticiones  pendientes a vencer. (entrega acta consolidado mes), en caso de encontrar un término vencido o incumplimiento al mismo se solicitará a través del señor cr. ayudante general la solicitud de las acciones disciplinarias a que haya lugar.</t>
  </si>
  <si>
    <t>4- Alta</t>
  </si>
  <si>
    <t>Proceso: Desconocimiento procedimientos y falta de capacitación personal</t>
  </si>
  <si>
    <t>Incumplimiento de los terminos de ley   para la respuesta de las PQRSD</t>
  </si>
  <si>
    <t>demandas y tutelas en contra de la Institución</t>
  </si>
  <si>
    <t xml:space="preserve">Este riesgo contempla el  incumplimiento a los terminos de respuesta de la PQRSDS   de acuerdo a lo contemplado en la Ley 1755 del 2015,  el procedimiento (AYUGE-PR-001) y la circular No. FAC-S- 2020-002620-CE, dispuesto para el trámite y gestión de las PQRSD de la FAC.   </t>
  </si>
  <si>
    <t>Posibilidad de perdida reputacional   por demandas y tutelas en contra de la Institución debido al  incumplimiento a los términos de ley de las PQRSD.</t>
  </si>
  <si>
    <t>Indicador</t>
  </si>
  <si>
    <t>Tiempo de ejecución de la acción de contingencia.</t>
  </si>
  <si>
    <t>Responsable de ejecutar la acción de contingencia</t>
  </si>
  <si>
    <t>Soporte de cumplimiento de la acción de contingencia</t>
  </si>
  <si>
    <t>Acciones de contingencia ante posible materialización</t>
  </si>
  <si>
    <t>Fecha de terminación</t>
  </si>
  <si>
    <t>Fecha de Inicio</t>
  </si>
  <si>
    <t>Periodo Seguimiento</t>
  </si>
  <si>
    <t xml:space="preserve">Responsable de la acción </t>
  </si>
  <si>
    <t>Peso de la Acción</t>
  </si>
  <si>
    <t>soporte/entregable</t>
  </si>
  <si>
    <t>Acciones Preventivas/tratamiento</t>
  </si>
  <si>
    <t>Tratamiento</t>
  </si>
  <si>
    <t>Evidencia</t>
  </si>
  <si>
    <t>Frecuencia</t>
  </si>
  <si>
    <t>Doumentación</t>
  </si>
  <si>
    <t>Calificación</t>
  </si>
  <si>
    <t>Porcentaje</t>
  </si>
  <si>
    <t>Implementación</t>
  </si>
  <si>
    <t>Tipo
del Control</t>
  </si>
  <si>
    <t>Identifique la fuente generadora</t>
  </si>
  <si>
    <t xml:space="preserve">Factor de Riesgo </t>
  </si>
  <si>
    <t>Áreas de Impacto/consecuencias</t>
  </si>
  <si>
    <t>Causa raiz (¿por qué?)</t>
  </si>
  <si>
    <t>Causa Inmediata (¿cómo?)</t>
  </si>
  <si>
    <t>Ubique la nueva valoración y zona del riesgo residual</t>
  </si>
  <si>
    <t>Califique el control</t>
  </si>
  <si>
    <t>Descripción del Control</t>
  </si>
  <si>
    <t>Resultado</t>
  </si>
  <si>
    <t>Causa (s)/
Vulnerabilidades</t>
  </si>
  <si>
    <t>Puntos de Riesgo</t>
  </si>
  <si>
    <t>Amenzas (*)</t>
  </si>
  <si>
    <t>Activo de Información (*)</t>
  </si>
  <si>
    <t>Clasificación del Riesgo</t>
  </si>
  <si>
    <t>Categoría del riesgo</t>
  </si>
  <si>
    <t xml:space="preserve"> Descripción del Riesgo</t>
  </si>
  <si>
    <t>Nombre del Riesgo</t>
  </si>
  <si>
    <t>Objetivo de Proceso</t>
  </si>
  <si>
    <t>Objetivo Estratégico</t>
  </si>
  <si>
    <t>Dependencia</t>
  </si>
  <si>
    <t xml:space="preserve"> Proceso</t>
  </si>
  <si>
    <t>Referencia</t>
  </si>
  <si>
    <t>Actividades de Control</t>
  </si>
  <si>
    <r>
      <t xml:space="preserve">ANÁLISIS
</t>
    </r>
    <r>
      <rPr>
        <i/>
        <sz val="12"/>
        <rFont val="Arial"/>
        <family val="2"/>
      </rPr>
      <t>Riesgo Inherente</t>
    </r>
  </si>
  <si>
    <r>
      <t xml:space="preserve">IDENTIFICACIÓN DEL RIESGO
</t>
    </r>
    <r>
      <rPr>
        <i/>
        <sz val="12"/>
        <rFont val="Arial"/>
        <family val="2"/>
      </rPr>
      <t>Riesgo Inherente</t>
    </r>
  </si>
  <si>
    <r>
      <t xml:space="preserve">
</t>
    </r>
    <r>
      <rPr>
        <b/>
        <sz val="10"/>
        <rFont val="Arial"/>
        <family val="2"/>
      </rPr>
      <t>Riesgo Residual</t>
    </r>
  </si>
  <si>
    <t>Mapa de Riesgos de Gestión</t>
  </si>
  <si>
    <t>Vigencia</t>
  </si>
  <si>
    <t>Versión</t>
  </si>
  <si>
    <t>MATRIZ DE CAPTURA ANÁLISIS DE RIESGOS DE GESTIÓN, CORRUPCIÓN Y SEGURIDAD DIGITAL</t>
  </si>
  <si>
    <t>DE-SEMEP-FR-056</t>
  </si>
  <si>
    <t>Código</t>
  </si>
  <si>
    <t xml:space="preserve">FUERZA AÉREA COLOMBIANA </t>
  </si>
  <si>
    <t>Mapa de Riesgos de Corrupción - Gestión Proceso Operaciones Aéreas</t>
  </si>
  <si>
    <t>Resultado evaluación diseño de control</t>
  </si>
  <si>
    <t>Resultado evaluación ejecución de control</t>
  </si>
  <si>
    <t xml:space="preserve">Solidez individual </t>
  </si>
  <si>
    <t>Solidez integral</t>
  </si>
  <si>
    <t>Operaciones Aéreas</t>
  </si>
  <si>
    <t>JEINA</t>
  </si>
  <si>
    <t xml:space="preserve">Mantener la integridad y la legitimidad institucional                                                                                             </t>
  </si>
  <si>
    <t>Mantener el liderazgo en la producción de Inteligencia Aérea</t>
  </si>
  <si>
    <t>Posibilidad de recibir o solicitar cualquier tipo de dádivas o beneficio a nombre propio de o terceros, con el fin de hacer un manejo indebido de los recursos  asignados por el rubro de  gastos reservados por parte de los funcionarios públicos que intervienen en su ejecucion por el incumplimiento de la normatividad y falta de ética.</t>
  </si>
  <si>
    <t>Posibilidad en la desviación de dineros asignados por el rubro de  gastos reservados,  se puede presentar cuando los funcionarios  o autoridades encargadas de gestionar y ejecutar los recursos públicos,  los usan para su beneficio personal, desvían  recursos públicos con fines privados o particulares. Los recursos de gastos reservados  son asignados única y exclusivamente para actividades de inteligencia contrainteligencia  y ciberinteligencia, esto incluye:
* Pago de Información
* Pago de Recompensas
* Gastos de Operaciones
* Otros gastos autorizados por la ley para tal fin.
De igual manera se pueden presentar malas prácticas en los procedimientos para  soportar los gastos reservados  como por ejemplo planillas con información falsa, documentos no legalizados, firmas falsificadas o soportes falsos (facturas, documentos equivalentes).</t>
  </si>
  <si>
    <t xml:space="preserve">Falta de ética,  de los funcionarios responsables  de ejecutar y soportar los recursos de gastos reservados.  </t>
  </si>
  <si>
    <t xml:space="preserve">Porque los funcionarios pueden desviar dineros en beneficio propio, por conflicto de intereses, falta de integridad en el  control y seguimiento de la ejecución de los recursos por parte del personal que interviene en los procedimientos del gasto público.    </t>
  </si>
  <si>
    <t xml:space="preserve"> Posibles comportamientos no éticos de los funcionarios; fraude interno (corrupción).</t>
  </si>
  <si>
    <t xml:space="preserve">El Jefe Oficina Administrativa gastos reservados ordenará realizar una verificación selectiva a los soportes que conforman las cuentas fiscales elaboradas por las Direcciones Grupos y Escuadrones de Inteligencia dejando evidencia de un Informe trimestral donde se documente la selectiva aplicada a la documentacion soporte del gastos reservados,  a fin de mitigar la materializacion del riesgo.
</t>
  </si>
  <si>
    <t>Moderado</t>
  </si>
  <si>
    <t>Fuerte</t>
  </si>
  <si>
    <r>
      <rPr>
        <b/>
        <sz val="10"/>
        <color theme="1"/>
        <rFont val="Arial"/>
        <family val="2"/>
      </rPr>
      <t>Responsable:</t>
    </r>
    <r>
      <rPr>
        <sz val="10"/>
        <color theme="1"/>
        <rFont val="Arial"/>
        <family val="2"/>
      </rPr>
      <t xml:space="preserve">Jefe Oficina Administrativa de Gastos Reservados.                                  </t>
    </r>
    <r>
      <rPr>
        <b/>
        <sz val="10"/>
        <color theme="1"/>
        <rFont val="Arial"/>
        <family val="2"/>
      </rPr>
      <t>Accion:</t>
    </r>
    <r>
      <rPr>
        <sz val="10"/>
        <color theme="1"/>
        <rFont val="Arial"/>
        <family val="2"/>
      </rPr>
      <t xml:space="preserve">  Realizar difusión sobre los procedimientos y normatividad establecida sobre el gasto reservado.                                                     </t>
    </r>
    <r>
      <rPr>
        <b/>
        <sz val="10"/>
        <color theme="1"/>
        <rFont val="Arial"/>
        <family val="2"/>
      </rPr>
      <t>Periocidad:</t>
    </r>
    <r>
      <rPr>
        <sz val="10"/>
        <color theme="1"/>
        <rFont val="Arial"/>
        <family val="2"/>
      </rPr>
      <t xml:space="preserve"> Mensual</t>
    </r>
  </si>
  <si>
    <t>Circular dirigida a las Direcciones, Centros, Grupos y Escuadrones de Inteligencia que ejecuten gastos.</t>
  </si>
  <si>
    <t xml:space="preserve">Jefe Oficina Administrativa de Gastos Reservados    </t>
  </si>
  <si>
    <t>Acción Disciplinaria</t>
  </si>
  <si>
    <t>Oficio ordenando acción disciplinaria por parte del Jefe JEINA</t>
  </si>
  <si>
    <t>Jefe Jefatura de Inteligencia Aérea</t>
  </si>
  <si>
    <t>JEMOV</t>
  </si>
  <si>
    <t>Asegurar la movilidad aérea y los servicio a la navegación aérea para la multiplicación de las fuerzas y el poder del estado</t>
  </si>
  <si>
    <t>Posibilidad de recibir o solicitar cualquier tipo de dádivas o beneficio a nombre propio o de terceros con el fin de obtener cupos de transporte aéreo en vuelos de la Institución.</t>
  </si>
  <si>
    <t>Conjunto de factores tales como limitados controles, mal diligenciamiento de los manifiestos de vuelo o carencia de análisis de los pasajeros que abordan las aeronaves de la fuerza aérea pueden ocasionar ventas de cupos aéreos en vuelos programados por la institución.</t>
  </si>
  <si>
    <t>Fraude Interno</t>
  </si>
  <si>
    <t>Solicitudes de transporte de personal sin datos de los pasajeros, sin el consentimiento y firma del solicitante del vuelo o personal por fuera de los listados en las solicitudes realizadas por las distintas entidades</t>
  </si>
  <si>
    <t>Falta de difusión en el diligenciamiento y exigencia en el cumplimiento de los formatos de solicitudes de cupos aéreos en aeronaves de la FAC</t>
  </si>
  <si>
    <t>Posibles comportamientos no éticos de los empleados, Fraude interno (corrupción, soborno)</t>
  </si>
  <si>
    <t>Cada vez que una entidad solicite un requerimiento de transporte aéreo, el comandante de GRUCO/GRUTA y los despachadores de la unidad aérea que realiza el transporte, deberán verificar que las entidades solicitantes envíen los listados de pasajeros para cada ruta debidamente firmados, recibiendolos mediante oficio o correo electrónico. En caso de que el listado no se encuentre firmado le solicitará a la entidad que lo envíe de forma correcta. Evidencia: Acta de Revisión Aleatoria de Formatos de solicitudes de cupos de pasajeros diligenciados y firmados por las entidades solicitantes.</t>
  </si>
  <si>
    <t>Revisión aleatoria de los manifiestos de vuelo y las solicitudes de cupos que se encuentren correctamente diligenciados y firmados, realizada cuatrimestralmente por el comandante del despacho, para verificar que se esté realizando el proceso de despacho de los vuelos de manera correcta y que los pasajeros que viajaron coincidan con los solicitados.</t>
  </si>
  <si>
    <t>Acta de revisión de los manifiestos de vuelo y solicitudes de cupos de pasajeros, firmados por las entidades solicitantes, donde se evidencie en correcto diligenciamiento de los mismos.</t>
  </si>
  <si>
    <t>Comandante Escuadrilla de Despacho</t>
  </si>
  <si>
    <t>1. Recolección de Pruebas y Evidencias que demuestren la materialización del riesgo.
2. Remisión del caso con las respectivas evidencias a la Oficina Juridica de la unidad quien seguirá con el debido proceso.</t>
  </si>
  <si>
    <t>Oficio relacionando el caso a la Oficina Juridica de la Unidad con los soportes correspondientes.</t>
  </si>
  <si>
    <t>Terminos Juridicos requeridos por el asesor asignado al caso</t>
  </si>
  <si>
    <t>CEAIN</t>
  </si>
  <si>
    <t>Contribuir a la consolidación del control institucional del territorio y la protección de los recursos naturales</t>
  </si>
  <si>
    <t>Liderar a través de la sinergia operacional el desarrollo de las capacidades de acción integral para potenciar el empleo del poder 
aéreo</t>
  </si>
  <si>
    <t>Posibilidad  de  recibir  o  solicitar  cualquier  tipo  de  dádivas o beneficio a nombre  propio de o terceros por acción u  omisión, uso del poder, desviación de la gestión de lo público y beneficio privado debido al manejo indebido de donaciones de acuerdo a los procedimientos establecidos</t>
  </si>
  <si>
    <t xml:space="preserve"> manejo indebido de las donaciones en las actividades de acción integral</t>
  </si>
  <si>
    <t>Pérdida  de reputación</t>
  </si>
  <si>
    <t>Desconocimiento del procedimiento. Uso de donaciones para otros fines y no en beneficio de la población.  Acción u omisión de manera indebida de acuerdo al procedimiento de manejo de donaciones.  Aprovechamiento del grado o del poder para desviar el uso de los recursos</t>
  </si>
  <si>
    <t xml:space="preserve">deshonestidad de los empleados,hurto activos,fraude interno </t>
  </si>
  <si>
    <t xml:space="preserve">5 - Catastrófico </t>
  </si>
  <si>
    <t>5 - Zona de riesgo Extremo</t>
  </si>
  <si>
    <t xml:space="preserve">El Jefe de la Sección Operacional de Coordinación y Cooperación civil-militar verifica mensualmente que el CEAIN realice la solicitud al Almacén mediante oficio de los elementos a utilizar en la actividad                </t>
  </si>
  <si>
    <t>1. Reunión mensual con los jefes de los DEAIN para realizar seguimiento al procedimiento.                                                                             2. Inducción al personal nuevo en la Especialidad explicando el procedimiento de manejo de donaciones                                                           3. Revisión virtual aleatoria de actas de las Unidades y Grupos respecto al manejo de donaciones</t>
  </si>
  <si>
    <t xml:space="preserve">Oficio solicitud al almacen del material a utilizar en la actividad por parte de las UMAS. </t>
  </si>
  <si>
    <t>Jefe Sección Operacional Coordinación y Cooperación Civil</t>
  </si>
  <si>
    <t xml:space="preserve">El Jefe de la Sección Operacional de Coordinación y Cooperación Civil - Militar Informa al jefe de CEAIN quien a su vez oficia al Comando de  la Unidad en la misma semana de la novedad encontrada  con el manejo indebido de las donaciones para  aclarar los hechos.                                                       El jefe CEAIN coordina con el Comandante de la Unidad, la solicitud al Departamento Jurídico de la Unidad de la Apertura de la Investigación si es el caso.  </t>
  </si>
  <si>
    <t>Oficio enviado a la Unidad. Acta de reunión virtual o presencial con el Comando de la Unidad y el  Departamento Jurídico</t>
  </si>
  <si>
    <t>Jefe CEAIN-Jefe Sección Operacional Coordinación  y Cooperación  Civil Militar</t>
  </si>
  <si>
    <t xml:space="preserve"> Informe a la Unidad 2 Semana +  1 Mes la investigación según sea el caso.</t>
  </si>
  <si>
    <t xml:space="preserve">El Jefe de la sección  Operacional de Coordinación y Cooperación civil-militar verifica mensualmente que el material que sale del almacén sea registrado por el CEAIN en una ACTA donde se evidencie la descripción y la cantidad de los elementos recibidos.                                                                                 </t>
  </si>
  <si>
    <t xml:space="preserve">Acta donde se relacionan los elementos recibidos por el Almacén.           </t>
  </si>
  <si>
    <t xml:space="preserve">El Jefe de la sección  Operacional de Coordinación y Cooperación civil-militar Verifica mensualmente que el material registrado en el ACTA sea entregado en una actividad de acción integral en las UMAS Y GRUPOS                                                                   </t>
  </si>
  <si>
    <t>Acta de las actividades de las UMAS donde se entregaron donaciones</t>
  </si>
  <si>
    <t xml:space="preserve">El Jefe de la sección  Operacional de Coordinación y Cooperación civil-militar verifica mensualmente las  actas y registros fílmicos y fotográficos de la entrega de los elementos en la actividad de acción integral anexando formato MATERIAL DONADO  DE DESAI-FR 004, En las UMAS Y Grupos                 </t>
  </si>
  <si>
    <t xml:space="preserve">Fotografias y videos anexos al acta de la entrega de la donación formato MATERIAL DONADO  DE DESAI-FR 004.                        </t>
  </si>
  <si>
    <t>El Jefe de la sección  Operacional de Coordinación y Cooperación civil-militar Verifica mensualmente que el material entregado en la actividad de acción integral esté registrado en el ACTA de acuerdo a las cantidades y descripciones de los elementos recibidos por el Almacén</t>
  </si>
  <si>
    <t xml:space="preserve">Acta de los elementos entregados en la actividad de Acción Integral           </t>
  </si>
  <si>
    <t>El Jefe de la sección  Operacional de Coordinación y Cooperación civil-militar verifica mensualmente que el material que no se entregue en la actividad sea registrado en un acta donde se evidencia que elementos no fueron entregados</t>
  </si>
  <si>
    <t xml:space="preserve">Acta de los elementos que no se entregaron en la actividad (descripción de elementos y cantidades)     </t>
  </si>
  <si>
    <t xml:space="preserve">El Jefe de la sección  Operacional de Coordinación y Cooperación civil-militar verifica mensualmente que los elementos que no se entregaron  sean reintregados al almacen  de acuerdo a las cantidades descritas  en el acta realizada con los elementos que no fueron entregados en la actividad.      </t>
  </si>
  <si>
    <t xml:space="preserve">Oficio devolución de material al  almacén de acuerdo a las cantidades y descripiciones del Acta realizada con los elementos que no fueron entregados.     </t>
  </si>
  <si>
    <t xml:space="preserve">Mantener la integridad y la legitimidad institucionalidad                                                                                              </t>
  </si>
  <si>
    <t>Posibilidad de pérdida reputacional y económica por acción deliberada con el fin  de  obstaculizar, retardar o impedir el cumplimiento de cualquier proceso  afectando las instalaciones, material o equipo, base de datos, soportes logísticos y  componentes del poder aéreo, espacial o ciberespacial  de la FAC.</t>
  </si>
  <si>
    <t>Acción deliberada con el fin de obstaculizar, retardar o impedir el cumplimiento de cualquier proceso en la Fuerza, considerando también aquellas acciones retrasen u omitan las funciones propias de un cargo para afectar su eficiencia y eficacia que afecten los componentes del poder aéreo, espacial o ciberespacial.</t>
  </si>
  <si>
    <t>Acción deliberada con el fin de obstaculizar, retardar o impedir el cumplimiento de cualquier proceso</t>
  </si>
  <si>
    <t>Afectando las instalaciones, material o equipo, base de datos, soportes logisticos y  componentes del poder aéreo, espacial o ciberespacial  de la FAC.</t>
  </si>
  <si>
    <t>Persona externa a la Fuerza Aérea Colombiana que puede actuar con algún funcionario o tercero al interior de la Institución.</t>
  </si>
  <si>
    <t>El Subdirector Protección Estratégica de la Fuerza de la Dirección de Contrainteligencia realizará Prueba de Vulnerabilidad de acuerdo a lo ordenado en el Plan de Operaciones de Contrainteligencia con vigencia 2022 de forma trimestral y se dejará constanciade un acta trimestral de la realización de los informes  de acuerdo a formato OA-JIN-FR-039 de las Pruebas de Vulnerabilidad de cada una de las Unidades Militares Aéreas. Así mismo, se debe  mencionar si materializó o no el riesgo de Sabotaje.</t>
  </si>
  <si>
    <r>
      <rPr>
        <b/>
        <sz val="10"/>
        <color theme="1"/>
        <rFont val="Arial"/>
        <family val="2"/>
      </rPr>
      <t>Responsable:</t>
    </r>
    <r>
      <rPr>
        <sz val="10"/>
        <color theme="1"/>
        <rFont val="Arial"/>
        <family val="2"/>
      </rPr>
      <t xml:space="preserve">Jefe Área Agencia Regional Seguridad Militar de la Subdirección Protección Estratégica de la Fuerza de la Dirección de Contrainteligencia.                               / Comandante Escuadrilla o  Elemento Operaciones de Contrainteligencia  de cada UMA´s.                                                                    </t>
    </r>
    <r>
      <rPr>
        <b/>
        <sz val="10"/>
        <color theme="1"/>
        <rFont val="Arial"/>
        <family val="2"/>
      </rPr>
      <t>Accion:</t>
    </r>
    <r>
      <rPr>
        <sz val="10"/>
        <color theme="1"/>
        <rFont val="Arial"/>
        <family val="2"/>
      </rPr>
      <t xml:space="preserve"> Realizar Prueba de Vulnerabilidad de acuerdo a lo ordenado en el Plan de Operaciones de Contrainteligencia con vigencia 2022 de forma trimestral.                                                  </t>
    </r>
    <r>
      <rPr>
        <b/>
        <sz val="10"/>
        <color theme="1"/>
        <rFont val="Arial"/>
        <family val="2"/>
      </rPr>
      <t>Periodo:</t>
    </r>
    <r>
      <rPr>
        <sz val="10"/>
        <color theme="1"/>
        <rFont val="Arial"/>
        <family val="2"/>
      </rPr>
      <t>trimestral</t>
    </r>
  </si>
  <si>
    <t xml:space="preserve">Acta trimestral donde se deje constancia de la realización del informe de acuerdo a formato OA-JIN-FR-039 y acta de retroalimentación con  Grupo o Escuadrón de Seguridad y Defensa de Bases de cada UMA´s o en su defecto con el Grupo al cual se le efectuó la Prueba de Vulnerabilidad, con el fin de retroalimentar las falencias detectadas y evitar la ocurrencia de un evento real. (Mencionado informe por ser un documento clasificado debe reposar en el GRUIA/ESCIN de las UMA´s).
Mencionar si materializó o no el riesgo de Sabotaje.
</t>
  </si>
  <si>
    <t>Jefe Área Agencia Regional Seguridad Militar de la Subdirección Protección Estratégica de la Fuerza de la Dirección de Contrainteligencia.                               /                                        Comandante Escuadrilla o  Elemento Operaciones de Contrainteligencia  de cada UMA´s.</t>
  </si>
  <si>
    <t>Actividades de recolección de información que permitan generar recomendaciones para mitigar la ocurrencia de un nuevo evento.</t>
  </si>
  <si>
    <t>Informe de Contrainteligencia</t>
  </si>
  <si>
    <t xml:space="preserve">Subdirección Protección Estratégica de la Fuerza de la Dirección de Contrainteligencia. </t>
  </si>
  <si>
    <t>Posibilidad de pérdida reputacional  por amenazas, extorsión o sobornos recibidos por miembros de la FAC o terceros con vínculos directos a la fuerza, que cambien su actuar y permitan la materialización de un acto de sabotaje o fuga de información que goza de reserva legal, convirtiendo a la fuerza  en un blanco de oportunidad para agencias externas o grupos al margen de la ley.</t>
  </si>
  <si>
    <t>Es la actividad sistemática dirigida hacia las personas, con el fin de perturbar el ordenamiento social o moral, con el objetivo de trasformar el actuar y ética de un miembro de la Fuerza Aérea Colombiana o a un tercero con vínculos directos a la Fuerza y que conlleve a afectar los componentes del poder aéreo, espacial o ciberespacial.</t>
  </si>
  <si>
    <t>Amenazas, Extorsión o Sobornos recibidos por miembros de la Fuerza Aérea o terceros con vínculos directos a la Fuerza, que cambien su actuar y permitan la materialización de un acto de sabotaje o fuga de información que goza de reserva legal.</t>
  </si>
  <si>
    <t>* Carencia de principios y valores por parte de los miembros de la institución.
* Problemas económicos.
* Victimas del conflicto armado y vínculos indirectos con GAO y GDO.
Convirtiendo a la Fuerza en un blanco de oportunidad para agencias externas o grupos al margen de la ley.</t>
  </si>
  <si>
    <t>Evento externo (terceros)</t>
  </si>
  <si>
    <t>Funcionarios de la Fuerza Aérea Colombiana o terceros con vínculos directos a la Fuerza.</t>
  </si>
  <si>
    <t>El Jefe del Aérea de Credibilidad de la Subdirección Operaciones Contrainteligencia de la Dirección de Contrainteligencia realizar Evaluaciones Técnicas de Credibilidad en cumplimiento al Plan de Operaciones de Contrainteligencia 2022, en las diferentes Unidades Militares Aéreas de acuerdo al cronograma y se debe realizar un acta trimestral relacionando la cantidad de  controles de calidad realizados aleatoriamente a las Evaluaciones Técnicas de Credibilidad  hechas durante el lapso. Así mismo, se debe  mencionar si materializó o no el riesgo de Subversión.</t>
  </si>
  <si>
    <t xml:space="preserve">2-Menor </t>
  </si>
  <si>
    <r>
      <rPr>
        <b/>
        <sz val="10"/>
        <color theme="1"/>
        <rFont val="Arial"/>
        <family val="2"/>
      </rPr>
      <t xml:space="preserve">Responsable: </t>
    </r>
    <r>
      <rPr>
        <sz val="10"/>
        <color theme="1"/>
        <rFont val="Arial"/>
        <family val="2"/>
      </rPr>
      <t xml:space="preserve">Comandante Escuadrón o Escuadrilla de Contrainteligencia de cada UMA´s.                         
</t>
    </r>
    <r>
      <rPr>
        <b/>
        <sz val="10"/>
        <color theme="1"/>
        <rFont val="Arial"/>
        <family val="2"/>
      </rPr>
      <t>Acción:</t>
    </r>
    <r>
      <rPr>
        <sz val="10"/>
        <color theme="1"/>
        <rFont val="Arial"/>
        <family val="2"/>
      </rPr>
      <t xml:space="preserve"> Llevar a cabo actividades de recolección de información para la realización de un Procedimiento Especializado de Contrainteligencia que contribuya a la neutralización de la amenaza y que cumpla con el ciclo de inteligencia.                                                                  </t>
    </r>
    <r>
      <rPr>
        <b/>
        <sz val="10"/>
        <color theme="1"/>
        <rFont val="Arial"/>
        <family val="2"/>
      </rPr>
      <t>Periodo</t>
    </r>
    <r>
      <rPr>
        <sz val="10"/>
        <color theme="1"/>
        <rFont val="Arial"/>
        <family val="2"/>
      </rPr>
      <t xml:space="preserve">: trimestral                                                    </t>
    </r>
  </si>
  <si>
    <t>Realizar acta trimestral donde se mencione el cumplimiento de la realización de un Procedimiento especializado de Contrainteligencia.    (Mencionado informe por ser un documento clasificado debe reposar en el GRUIA/ESCIN de las UMA´s).Mencionar si materializó o no el riesgo de Subversión.</t>
  </si>
  <si>
    <t>Comandante Escuadrón o Escuadrilla de Contrainteligencia de cada UMA´s.</t>
  </si>
  <si>
    <t>Subdirección Operaciones Contrainteligencia de la Dirección de Contrainteligencia.</t>
  </si>
  <si>
    <t xml:space="preserve">Mantener la integridad y la legitimidad institucionalidad                                                                                             </t>
  </si>
  <si>
    <t>Posibilidad de pérdida reputacional debido al uso de técnicas de espionaje para la obtención, empleo o revelación de datos o información que goza de reserva legal sin autorización.</t>
  </si>
  <si>
    <t xml:space="preserve">Es la actividad o conjunto de técnicas encubiertas, orientadas a obtener, emplear o revelar datos o información que goza de reserva legal (información clasificada, información calificada, sin importar su naturaleza, medio o lugar de almacenamiento u oficina productora) vulnerando los controles de seguridad de información existentes, por parte de personal de la institución o terceros, con el fin de lograr una ventaja por parte de la amenaza actual y potencial que afecte los componentes del poder aéreo, espacial y ciberespacial. </t>
  </si>
  <si>
    <t>Uso de técnicas de espionaje, a través de medios técnicos (grabadoras de voz, cámaras, celulares, entre otros), empleadas por el enemigo actual y potencial que buscan obtener información que goza de reserva legal, en áreas de realización de reuniones o donde se genere, manipule o almacene dicha información.
Difusión, almacenamiento o trámite, a través de medios o activos tecnológicos no autorizados, de información que goza de reserva legal que produzca la fuga de la misma y quede expuesta a personal no autorizado.</t>
  </si>
  <si>
    <t>Falta de conocimiento o la no aplicación de la Política de Seguridad y Privacidad de la Información, en la elaboración, tramite o almacenamiento de información que goza de reserva legal, por parte de los funcionarios de la Fuerza Aérea Colombia o terceros con autorización a conocer o manipular información con reserva legal.</t>
  </si>
  <si>
    <t>Funcionarios de la Fuerza Aérea Colombiana o terceros con acceso a información que goza de reserva legal contenida en activos o medios tecnologicos.</t>
  </si>
  <si>
    <t>El Jefe Área Protección y Detección de la Subdirección de Gestión de Seguridad de la Información de la Dirección de Contrainteligencia, realizará Inspecciones Técnicas a las instalaciones donde se realicen reuniones donde se divulgue información que goza de reserva legal, las inspecciones se realizarán mensualmente a la dependencia que se designe de acuerdo al cronograma de la Dirección de Contrainteligencia Aérea para el lapso 2022. Se debe dejar constancia en acta trimestral del cumplimiento de la programación de acuerdo al Plan de Contrainteligencia 2022,  en caso de no cumplir con lo estipulado en el cronograma se deberá expresar las razones y la reprogramación de la o las inspecciones pendientes de ese lapso, con el fin de cubrir la totalidad de Unidades Militares Aéreas entre el mes de enero a diciembre  de 2022.   Así mismo, se deberá mencionar si materializó o no el riesgo de Espionaje.</t>
  </si>
  <si>
    <t>Definir los atributos del control – con Registro</t>
  </si>
  <si>
    <r>
      <rPr>
        <b/>
        <sz val="10"/>
        <color theme="1"/>
        <rFont val="Arial"/>
        <family val="2"/>
      </rPr>
      <t>Responsable:</t>
    </r>
    <r>
      <rPr>
        <sz val="10"/>
        <color theme="1"/>
        <rFont val="Arial"/>
        <family val="2"/>
      </rPr>
      <t xml:space="preserve">El Custodio de Seguridad de la Información del Grupo o Escuadrón de Inteligencia de cada UMA´s.                                                      </t>
    </r>
    <r>
      <rPr>
        <b/>
        <sz val="10"/>
        <color theme="1"/>
        <rFont val="Arial"/>
        <family val="2"/>
      </rPr>
      <t>Accion:</t>
    </r>
    <r>
      <rPr>
        <sz val="10"/>
        <color theme="1"/>
        <rFont val="Arial"/>
        <family val="2"/>
      </rPr>
      <t xml:space="preserve"> Realizar una Inspección de Seguridad de la Información, mensualmente, a Dependencias que originen, reciban o almacenen información que goce de reserva legal y dejar reporte de forma trimestral.              
 </t>
    </r>
    <r>
      <rPr>
        <b/>
        <sz val="10"/>
        <color theme="1"/>
        <rFont val="Arial"/>
        <family val="2"/>
      </rPr>
      <t>Periodo:</t>
    </r>
    <r>
      <rPr>
        <sz val="10"/>
        <color theme="1"/>
        <rFont val="Arial"/>
        <family val="2"/>
      </rPr>
      <t xml:space="preserve"> trimestral</t>
    </r>
  </si>
  <si>
    <t>Acta trimestral, donde se deje constancia de la realización del informe de retroalimentación a la Dependencia donde se realice la inspección, los hallazgos de las novedades encontradas y se darán recomendaciones adecuadas para la correcta aplicación de las Políticas de Seguridad y Privacidad de la Información, para evitar la fuga de la información. (Mencionado informe por ser un documento clasificado debe reposar en el GRUIA/ESCIN de las UMA´s).
Mencionar si materializó o no el riesgo de Espionaje.</t>
  </si>
  <si>
    <t>El Custodio de Seguridad de la Información del Grupo o Escuadrón de Inteligencia de cada UMA´s.</t>
  </si>
  <si>
    <t>Subdirección de Gestión de Seguridad de la Información de la Dirección de Contrainteligencia.</t>
  </si>
  <si>
    <t xml:space="preserve">El Jefe Área Protección y Detección de la Subdirección de Gestión de Seguridad de la Información de la Información de la Dirección de Contrainteligencia, realizara análisis, cada 3 meses, de los principales o más recurrentes eventos de seguridad de la información detectados por el software de Detección y Prevención de Fuga de la Información. Se dejará constancia en acta trimestral con datos estadísticos y recomendaciones realizadas a los principales o más recurrentes eventos de seguridad de la información para ese lapso.  Así mismo, se debe  mencionar si materializó o no el riesgo de Espionaje.
</t>
  </si>
  <si>
    <t>25%</t>
  </si>
  <si>
    <t>JEOES</t>
  </si>
  <si>
    <t xml:space="preserve">Contribuir a la defensa y seguridad de la nación y sus intereses, así como al logro de los fines del estado a través del empleo del poder aéreo, espacial y ciberespacial.  </t>
  </si>
  <si>
    <t>Ejercer el contrapoder espacial mediante la explotación de activos espaciales para garantizar la libertad de acción en el espacio</t>
  </si>
  <si>
    <t>Posibilidad de pérdida reputacional por falta de participación y liderazgo de la FAC en temática espacial a nivel nacional, debido a la reducida inclusión de tecnologías espaciales para el desarrollo en temas de seguridad y defensa nacional.</t>
  </si>
  <si>
    <t>El riesgo se materializa en la no participación para ejercer el liderazgo, y así mismo en la no inclusión de tecnología espacial que permita el desarrollo en temas de seguridad y defensa nacional.</t>
  </si>
  <si>
    <t>Falta de participación y liderazgo de la FAC en temática espacial a nivel nacional.</t>
  </si>
  <si>
    <t>No inclusión de tecnología espacial que permita la perdida reputacional del liderazgo de la FAC en el ámbito espacial.</t>
  </si>
  <si>
    <t>1 - Zona de Riesgo Moderada</t>
  </si>
  <si>
    <t>2 - Zona de riesgo Moderada</t>
  </si>
  <si>
    <t>El JEFE DE LA JEFATURA DE OPERACIONES ESPACIALES, presidirá reunión en la cual se verificará trimestralmente a través de la SVE el cumplimiento del plan de actividades establecido por JEOES vigencia 2021. De no cumplirse la programación se analizarán las causas del incumplimiento con el fin de establecer las actividades que permitan el avance esperado; dejando la respectiva acta de la reunión con los compromisos y responsables de estos.</t>
  </si>
  <si>
    <t>1 - Zona de riesgo Moderada</t>
  </si>
  <si>
    <t>El Jefe de la Jefatura de Operaciones Espaciales, monitoreará trimestralmente las actividades de temática espacial en escenarios nacionales y/o internacionales con el fin de determinar la participación en los mismos por parte de la FAC.</t>
  </si>
  <si>
    <t>Acta de la reunión</t>
  </si>
  <si>
    <t>Jefe Centro Gestión Espacial</t>
  </si>
  <si>
    <t xml:space="preserve">EL JEFE DE LA JEFATURA DE OPERACIONES ESPACIALES, convocará una reunión de carácter estratégico con el alto mando, con el fin de presentar estrategias para mantener el liderazgo de la institución en temática espacial a nivel nacional, esta reunión contará con la respectiva acta y compromisos ordenados por el alto mando. Lo anterior para generar la contingencia necesaria frente a una pérdida reputacional en temática espacial de la FAC.  </t>
  </si>
  <si>
    <t xml:space="preserve">Acta reunión estratégica.
</t>
  </si>
  <si>
    <t>El Jefe de la Jefatura de Operaciones Espaciales, trimestralmente realizará seguimiento a los proyectos asociados a tecnologías espaciales existentes dentro de la Fuerza con el fin de brindar apoyo técnico.</t>
  </si>
  <si>
    <t>ESCIN</t>
  </si>
  <si>
    <t>Escuadrón de Inteligencia</t>
  </si>
  <si>
    <t>GRUCO</t>
  </si>
  <si>
    <t>Grupo de Combate</t>
  </si>
  <si>
    <t>GRUIA</t>
  </si>
  <si>
    <t>Grupo de Inteligencia Aérea</t>
  </si>
  <si>
    <t>GRUTA</t>
  </si>
  <si>
    <t>Grupo de Transporte</t>
  </si>
  <si>
    <t>Jefatura Movilidad Aérea</t>
  </si>
  <si>
    <t>Jefatura Inteligencia Aérea</t>
  </si>
  <si>
    <t>Jefatura Operaciones Espaciales</t>
  </si>
  <si>
    <t>Oficina Asuntos Internacionales</t>
  </si>
  <si>
    <t>SVE</t>
  </si>
  <si>
    <t>Suite Visión Empresarial</t>
  </si>
  <si>
    <t>Mapa de Riesgos de Gestión, Seguridad Digital y Corrupción Proceso Gestión Apoyo</t>
  </si>
  <si>
    <t>Amenazas (*)</t>
  </si>
  <si>
    <t>Tipo de Control</t>
  </si>
  <si>
    <t>Resultado Evaluación Diseño del Control</t>
  </si>
  <si>
    <t>Resultado Evaluación Ejecución del Control</t>
  </si>
  <si>
    <t>Solidez Individual</t>
  </si>
  <si>
    <t>Solidez Integral</t>
  </si>
  <si>
    <t>Valoración Residual</t>
  </si>
  <si>
    <t>Causa raíz (¿por qué?)</t>
  </si>
  <si>
    <t>Documentación</t>
  </si>
  <si>
    <t>Gestión Apoyo</t>
  </si>
  <si>
    <t>DIFIN</t>
  </si>
  <si>
    <t>Posibilidad de recibir o solicitar cualquier dádiva o beneficio a nombre propio o de terceros por un funcionario,  que valiéndose
de su cargo o de sus funciones,
condiciona la realización eficiente de sus funciones para su conveniencia</t>
  </si>
  <si>
    <t>Afectación del impacto reputacional en relación por parte de los funcionarios condicionando las funciones de su cargo con intereses personales por ofrecimiento de dádivas en beneficio propio o de un tercero.</t>
  </si>
  <si>
    <t>N / A</t>
  </si>
  <si>
    <t>Condicionar las funciones del cargo para intereses personales o beneficio de un tercero</t>
  </si>
  <si>
    <t>Ofrecimiento de dádivas y conflicto de intereses</t>
  </si>
  <si>
    <t>Talento Humano</t>
  </si>
  <si>
    <t>Posibles comportamientos no éticos de los funcionarios.</t>
  </si>
  <si>
    <t>Alto</t>
  </si>
  <si>
    <t xml:space="preserve">Catastrófico </t>
  </si>
  <si>
    <t>Zona de riesgo Extrema</t>
  </si>
  <si>
    <t>El Director Financiero FAC realizará reuniones mensuales con el personal respecto del comportamiento ético del funcionario público en ejercicio de sus funciones.</t>
  </si>
  <si>
    <t>FUERTE</t>
  </si>
  <si>
    <t>Continua</t>
  </si>
  <si>
    <t xml:space="preserve">Con Registro </t>
  </si>
  <si>
    <t>Baja</t>
  </si>
  <si>
    <t>Zona de Riesgo Extrema</t>
  </si>
  <si>
    <t>El Director Financiero realiza acta socialización al personal respecto a las políticas y procedimientos Financieros vigentes.</t>
  </si>
  <si>
    <t>Actas de socialización de la normatividad</t>
  </si>
  <si>
    <t>JEADA</t>
  </si>
  <si>
    <t xml:space="preserve">• Informar al CEOAF como segunda línea de defensa en el tema de riesgos sobre el posible hecho encontrado y marcar como alerta de posible materialización y solicitud de activación del plan de contingencia por materialización
• Investigaciones disciplinarias, fiscales y penales (Dependiendo del alcance)
• Registro de la anotación realizada al supervisor del contrato
• Lecciones Aprendidas
• Socialización de las Lecciones Aprendidas
</t>
  </si>
  <si>
    <t xml:space="preserve">• Informes que dé a lugar solicitados por asesoría jurídica, IGEFA, o alguna otra dependencia, que sirvan como soporte para la apertura de la investigación formal de los hechos ocurridos en la materialización del riesgo.
• 2. De ser necesario la Unidad solicitará formalmente al área funcional verificar y replantear los controles existentes. 
• 3. Elaboración y desarrollo de la lección aprendida de acuerdo a instructivo y formato vigente.
</t>
  </si>
  <si>
    <t>Jefatura Administrativa</t>
  </si>
  <si>
    <t>Número de eventos que se presentan con recepción de dádivas para beneficio propio o de un tercero</t>
  </si>
  <si>
    <t>DICOP</t>
  </si>
  <si>
    <t>El Director de Compras Públicas realizará reuniones mensuales con el personal respecto del comportamiento ético del funcionario público en ejercicio de sus funciones.</t>
  </si>
  <si>
    <t>El Director Compras Públicas realiza acta socialización al personal respecto a los procedimientos contractuales vigentes.</t>
  </si>
  <si>
    <t>Posibilidad de recibir o solicitar cualquier dádiva o beneficio a nombre propio o de terceros no iniciar el proceso de incumplimiento o imposición de multas derivados de debidos procesos</t>
  </si>
  <si>
    <t xml:space="preserve">
Afectación de impacto económico y 
reputacional en relación al no iniciar un proceso de declaratoria de incumplimiento o imposición de multas.</t>
  </si>
  <si>
    <t>Reputacional y Económica</t>
  </si>
  <si>
    <t>Posibles comportamientos no éticos de los funcionarios y fraude interno</t>
  </si>
  <si>
    <t xml:space="preserve">El Director de Compras Públicas, acta reunión mensual con el personal jurídico del seguimiento a debidos procesos. </t>
  </si>
  <si>
    <t>Media</t>
  </si>
  <si>
    <t xml:space="preserve">El Director Compras Públicas socializa por medio de acta trimestral al personal del cumplimiento de normatividad vigente a nivel contractual </t>
  </si>
  <si>
    <t>Número de eventos que presentan debidos procesos / Número de procesos con multa o sanción</t>
  </si>
  <si>
    <t>El Subdirector Contractual No. 2 elabora informe seguimiento de los procesos mediante herramientas tecnológicas que permitan controlar las fechas límites para el cumplimiento de los términos de Ley, de cada debido proceso.</t>
  </si>
  <si>
    <t>ACOFA</t>
  </si>
  <si>
    <t>Consolidar la gestión y desempeño Institucional</t>
  </si>
  <si>
    <t xml:space="preserve">Posibilidad de recibir o solicitar cualquier dádiva o beneficio a nombre propio o de terceros manejo indebido de los recursos, debido al incumplimiento de procedimientos y la falta de ética de los funcionarios </t>
  </si>
  <si>
    <t>La adquisición de bienes y/o servicios sin los controles debidos y sin el cumplimiento de la normatividad interna, conlleva a comportamientos inadecuados por parte del funcionario público, como la apropiación indebida de recursos públicos, la acción u omisión en el ejercicio de funciones, el uso del poder, la desviación de la gestión de lo público hacia beneficio privado, entre otros.</t>
  </si>
  <si>
    <t xml:space="preserve">Entrega de información por parte del personal involucrado en el proceso, a proveedores que participan en la contratación bienes y/o servicios con ACOFA </t>
  </si>
  <si>
    <t>Favorecimiento a ciertos proveedores durante la etapa de análisis de la cotización más favorable y posterior negociación, al suministrar información confidencial sobre las empresas participantes.(Conflicto de Intereses)</t>
  </si>
  <si>
    <t>Comportamientos no éticos de los empleados</t>
  </si>
  <si>
    <t>Zona de Riesgo Moderada</t>
  </si>
  <si>
    <t xml:space="preserve">El Jefe del Área de Estructuración Técnica y Económica, como participante de la negociación de cada uno de los procesos, realizará un informe trimestral de seguimiento permanente durante el desarrollo de la misma. </t>
  </si>
  <si>
    <t>Muy Baja</t>
  </si>
  <si>
    <t>El Jefe Área Estructuración Técnica y Económica (AETEC)  elabora acta reunión de capacitación y/o fortalecimiento en temas de normatividad, estructuración económica, análisis de casos y faltas a la ética del funcionario</t>
  </si>
  <si>
    <t>Actas de capacitación</t>
  </si>
  <si>
    <t>Jefe Área Estructuración Técnica y Económica (AETEC)</t>
  </si>
  <si>
    <t>1 mes</t>
  </si>
  <si>
    <t># de informes presentados por incumplimiento de procedimientos internos o faltas a la ética del funcionario, respecto al # de negociaciones realizadas</t>
  </si>
  <si>
    <t>DIFRA</t>
  </si>
  <si>
    <t>Sostener, preservar y proteger el poder aéreo espacial y ciberespacial</t>
  </si>
  <si>
    <t>Apropiarse de forma indebida de dineros públicos, bienes tangibles e intangibles por la acción u omisión, uso del poder, desviación de la gestión de lo público hacia beneficio privado debido a la adquisición de bienes y servicios sin los controles adecuados establecidos por la entidad.</t>
  </si>
  <si>
    <t xml:space="preserve">Por la acción u omisión, uso del poder, desviación de la gestión de lo público hacia beneficio privado </t>
  </si>
  <si>
    <t>Debido a la adquisición de bienes y servicios sin los controles adecuados establecidos por la entidad y por posible conflicto de intererses</t>
  </si>
  <si>
    <t>Económica y Reputacional</t>
  </si>
  <si>
    <t>Posibles comportamientos no éticos de los  empleados, hurto activos, fraude interno (corrupción y soborno)</t>
  </si>
  <si>
    <t>Alta</t>
  </si>
  <si>
    <t>Mayor</t>
  </si>
  <si>
    <t>Zona de riesgo Alta</t>
  </si>
  <si>
    <t>El Supervisor nombrado, controla  que la adquisición de bienes y servicios corresponda con los requisitos de anticorrupción, técnicos, económicos y jurídicos solicitados por la entidad, a través del cumplimiento de lo establecido en los manuales y procedimientos como también mediante la revisión física de la adquisición por medio de informe mensual</t>
  </si>
  <si>
    <t xml:space="preserve">Detectivo </t>
  </si>
  <si>
    <t>Zona de Riesgo Alta</t>
  </si>
  <si>
    <t xml:space="preserve">
El Director de Infraestructura elabora informe bimestral de seguimiento y control de publicación de soportes de supervisión contractual para la adquisición de bienes y servicios
</t>
  </si>
  <si>
    <t>Director de Infraestructura</t>
  </si>
  <si>
    <t>Bimestral</t>
  </si>
  <si>
    <t>Corto Plazo</t>
  </si>
  <si>
    <t>% de informes de supervisión publicados de la adquisición de bienes y servicios en la entidad  = 
((No. Informes de supervisión publicados en el periodo observado) / (cantidad de contratos en el periodo observado * periodo observado)*100%))</t>
  </si>
  <si>
    <t>DILOS</t>
  </si>
  <si>
    <t xml:space="preserve">Posibilidad de recibir o solicitar cualquier dádiva o beneficio a nombre propio o de terceros destinar o utilizar indebidamente recursos públicos  </t>
  </si>
  <si>
    <t xml:space="preserve">Uso indebido del poder, apropiación de dineros públicos, beneficios en contratación </t>
  </si>
  <si>
    <t>proceso</t>
  </si>
  <si>
    <t>Beneficio propio, mala contratación y supervisión de contratos.</t>
  </si>
  <si>
    <t>Obtención de beneficios económicos, conflicto de intereses, falta de ética de los funcionarios, uso indebido del poder, acción u omisión en los procedimientos establecidos y posible conflicto de intereses</t>
  </si>
  <si>
    <t xml:space="preserve">Posibles comportamientos no éticos de los empleados </t>
  </si>
  <si>
    <t>Catastrófico</t>
  </si>
  <si>
    <t>El jefe de tiquetes enviara el reporte mensual donde se encuentran los puntos de control donde establece el proceso para la solicitud de tiquetes.</t>
  </si>
  <si>
    <t xml:space="preserve">El Jefe de Tiquetes socilizará la normatividad vigente a personal que afecta el proceso de tiquetes </t>
  </si>
  <si>
    <t>Acta de Socialización</t>
  </si>
  <si>
    <t>Jefe de tiquetes</t>
  </si>
  <si>
    <t xml:space="preserve">Jefe de tiquetes </t>
  </si>
  <si>
    <t>1 día</t>
  </si>
  <si>
    <t xml:space="preserve">Numero de eventos de recursos utilizados indebidamente </t>
  </si>
  <si>
    <t xml:space="preserve">El supervisor de tiquetes o en su defecto subdirector de Movilidad entregara un reporte mensual estipulando la solicitud de tiquetes con grados, datos y tipo de comisión </t>
  </si>
  <si>
    <t>Supervisor de tiquetes</t>
  </si>
  <si>
    <t>La Dirección Logística de los Servicios solicitara a las UMAS un reporte mensual de control en donde se este cumpliendo el procedimiento de la asignación y tramite de tiquetes de acuerdo a la normatividad</t>
  </si>
  <si>
    <t>Director Logístico de los Servicios</t>
  </si>
  <si>
    <t>La Dirección Logística de los Servicios hará el seguimiento y control del reporte mensual del mantenimiento de los vehículos con el fin de controlar que las recursos no se desvíen a pagos, que no tienen que ver con el objeto de mantenimiento de los vehículos.</t>
  </si>
  <si>
    <t>La Dirección Logística de los Servicios socilizará sobre los procedimientos y manejo de recursos para el cumplimiento del mantenimiento de vehículos</t>
  </si>
  <si>
    <t>DIMAT</t>
  </si>
  <si>
    <t>Posibilidad de recibir o solicitar cualquier dádiva o beneficio a nombre propio o de terceros omitir la verificación de los requisitos con el fin de buscar la destinación de recursos públicos de forma indebida</t>
  </si>
  <si>
    <t>Afectación de impacto económico y reputacional en relación a un fraude interno por parte de los funcionarios, condicionando funciones del cargo para intereses personales o aun tercero</t>
  </si>
  <si>
    <t xml:space="preserve">Corrupción </t>
  </si>
  <si>
    <t xml:space="preserve">Procesos de embalaje y preparación del material de forma malintencionada </t>
  </si>
  <si>
    <t>Obtención de beneficios económicos
Conflicto de intereses</t>
  </si>
  <si>
    <t>Posibles comportamientos no éticos de los  empleados</t>
  </si>
  <si>
    <t>Zona de Riesgo alta</t>
  </si>
  <si>
    <t xml:space="preserve">La Dirección de Material realiza informe deseguimiento y control mensual de las revistas antinarcóticos que se realizan entre ACED y el GRUSE - CATAM </t>
  </si>
  <si>
    <t>Muy baja</t>
  </si>
  <si>
    <t>El Jefe de Almacén elaborará  acta de selectiva mensual de las revistas antinarcóticos que se realizan mensualmente en el deposito aduanero</t>
  </si>
  <si>
    <t xml:space="preserve">Acta de selectiva </t>
  </si>
  <si>
    <t>Director DIMAT</t>
  </si>
  <si>
    <t xml:space="preserve">Director de Material </t>
  </si>
  <si>
    <t>Largo Plazo</t>
  </si>
  <si>
    <r>
      <t xml:space="preserve">Total selectivas muestrales en el año </t>
    </r>
    <r>
      <rPr>
        <b/>
        <sz val="9"/>
        <color theme="1"/>
        <rFont val="Arial"/>
        <family val="2"/>
      </rPr>
      <t>12</t>
    </r>
    <r>
      <rPr>
        <sz val="9"/>
        <color theme="1"/>
        <rFont val="Arial"/>
        <family val="2"/>
      </rPr>
      <t xml:space="preserve">
Porcentaje de cada selectiva </t>
    </r>
    <r>
      <rPr>
        <b/>
        <sz val="9"/>
        <color theme="1"/>
        <rFont val="Arial"/>
        <family val="2"/>
      </rPr>
      <t>8.34%</t>
    </r>
    <r>
      <rPr>
        <sz val="9"/>
        <color theme="1"/>
        <rFont val="Arial"/>
        <family val="2"/>
      </rPr>
      <t xml:space="preserve">
Total indicador </t>
    </r>
    <r>
      <rPr>
        <b/>
        <sz val="9"/>
        <color theme="1"/>
        <rFont val="Arial"/>
        <family val="2"/>
      </rPr>
      <t xml:space="preserve">100% </t>
    </r>
    <r>
      <rPr>
        <sz val="9"/>
        <color theme="1"/>
        <rFont val="Arial"/>
        <family val="2"/>
      </rPr>
      <t xml:space="preserve">
Nota: Si se encuentran novedades que arrojen alertas o resultados negativos durante la revista, la selectiva tendrá un valor de 0% </t>
    </r>
  </si>
  <si>
    <t>Mala ejecución de la supervisión contractual</t>
  </si>
  <si>
    <t>La Dirección de Material realiza seguimiento mensual de las operaciones de comercio exterior por medio del operador logístico internacional  y de los apoyos realizados por medio del operador logístico nacional, para que los valores a cancelar estén acordes con lo contratado.</t>
  </si>
  <si>
    <t>El Jefe de ADED  elabora acta selectiva mensual de los apoyos que tramitan para pago por medio de los contratos de transporte de ACED</t>
  </si>
  <si>
    <t>Ausencia de control que permita monitorear el material ingresado a los inventarios</t>
  </si>
  <si>
    <t>Falta de control y seguimiento de los inventarios de los almacenes</t>
  </si>
  <si>
    <t>La Dirección de Material realizara informe de seguimiento y control  mensual de todos los bienes nuevos, usados en bodega y al servicio,  con el fin de mantener la doctrina en el control, clasificación, administración, recibo y salida del material</t>
  </si>
  <si>
    <t>El Jefe de Almacén elabora acta selectiva mensual del material que se encuentra en bodega y al servicio con el fin de verificar el material físico en stock con lo registrado en el sistema. ( primeros 10 días de cada mes)</t>
  </si>
  <si>
    <t>Gestión de Apoyo</t>
  </si>
  <si>
    <t>DILOA-SUCOM</t>
  </si>
  <si>
    <t>Posibilidad de recibir o solicitar cualquier dádiva o beneficio a nombre propio o de terceros un funcionario se apropie de forma indebida de recursos públicos por acción o omisión</t>
  </si>
  <si>
    <t>Diferencias no justificadas en los inventarios de  combustibles.</t>
  </si>
  <si>
    <t>Falta de ética de los funcionarios responsables dentro del proceso y posible conflicto de intereses</t>
  </si>
  <si>
    <t>Muy Alta</t>
  </si>
  <si>
    <t xml:space="preserve">El Almacenista de Combustibles realiza acta  mensualmente las Mediciones físicas diarias antes de las 08:00 am dejando los respectivos registros de control </t>
  </si>
  <si>
    <t>Moderada</t>
  </si>
  <si>
    <t xml:space="preserve">Las Oficinas Regionales de Control Interno y los Departamentos Financieros de las Unidades Militares Aéreas realiza acta de la auditoria mensual al proceso administrativo y de control del manejo de los combustibles.                                   </t>
  </si>
  <si>
    <t>Acta de realización de la auditoría</t>
  </si>
  <si>
    <t>Jefe Oficinal Regional de Control Interno y Jefe Departamento Financiero</t>
  </si>
  <si>
    <t>Segundo Comandante de la UMA</t>
  </si>
  <si>
    <t>8 días</t>
  </si>
  <si>
    <t>Cantidad de combustible físico almacenado / Cantidad de combustible ingresado en el sistema SAP</t>
  </si>
  <si>
    <t>Incumplimiento de los procedimientos establecidos y posible conflicto de intereses</t>
  </si>
  <si>
    <t>El Comandante del Escuadrón de los Servicios para el caso del Combustible terrestre y el  Comandante del Escuadrón de Abastecimientos para el caso del combustible de aviación, realiza mensualmente una  acta de auditoria al Almacén de combustibles, verificando las instalaciones físicas y el proceso administrativo del combustible.</t>
  </si>
  <si>
    <t>La Subdirección de Combustibles verifica a través de las actas juntas de combustible enviadas mensualmente por cada Unidad las justificaciones de los consumos de combustibles realizados durante el mes y presenta a JEMFA en la junta institucional de combustibles.</t>
  </si>
  <si>
    <t>Acta junta institucional de combustibles</t>
  </si>
  <si>
    <t>Subdirector de Combustibles</t>
  </si>
  <si>
    <t>Dificultades económicas que desencadenan la necesidad de obtener beneficios económicos con los bienes del estado y posible conflicto de intereses</t>
  </si>
  <si>
    <t>El Segundo Comandante de la Unidad verifica mensualmente a través de las actas juntas de combustible que le son presentadas por el GRUTE y GRUAL las justificaciones de los consumos de combustibles realizados durante el mes</t>
  </si>
  <si>
    <t>Los Comandantes de Escuadrón Abastecimientos y Escuadrón de los Servicios realizan una revista mensual al estado de los sellos de calibración de los contadores de recibo y suministro de los combustibles donde se verifique que las series correspondan y que no se encuentra rotos, en mal estado o alterados.</t>
  </si>
  <si>
    <t>Acta de verificación de sellos</t>
  </si>
  <si>
    <t>Comandantes de Escuadrón Abastecimientos y Escuadrón de los Servicios</t>
  </si>
  <si>
    <t xml:space="preserve">El Comandante del Escuadrón de los Servicios se consolidara las certificaciones para el caso del combustible terrestre y el  Comandante del Escuadrón de Abastecimientos para el caso del combustible de aviación gestiona capacitación para el personal integrante de los Almacenes de Combustibles y controla la realización del Adiestramiento en el trabajo referente a temas relacionados con los combustibles. </t>
  </si>
  <si>
    <t>Certificación capacitación</t>
  </si>
  <si>
    <t>El Comandante del Escuadrón de los Servicios</t>
  </si>
  <si>
    <t>DILOA-SUMAN</t>
  </si>
  <si>
    <t xml:space="preserve">Posibilidad de recibir o solicitar cualquier dádiva o beneficio a nombre propio o de terceros para desviación de los recursos públicos de un tercero por la adquisición de bienes y servicios </t>
  </si>
  <si>
    <t>Afectación de pérdida reputacional por falta de integridad del funcionario encargado de la supervisión de contratos, que generan una acción y omisión de las funciones, ocasionando el uso indebido del poder y conflicto de intereses</t>
  </si>
  <si>
    <t>Procesos
Talento Humano</t>
  </si>
  <si>
    <t>Falta de integridad del funcionario encargado de supervisar el contrato</t>
  </si>
  <si>
    <t>Acción y omisión por parte de los supervisores en el cumplimiento de sus funciones y controles.</t>
  </si>
  <si>
    <t xml:space="preserve">Posibles comportamientos no éticos por parte de los funcionarios </t>
  </si>
  <si>
    <t>La Subdirección de Mantenimiento y Unidades Militares elaboraran informe mensual de seguimiento de los informes de supervisión de contratos País y  ACOFA, respecto a la adquisición de bienes y servicios para el mantenimiento de las aeronaves de la FAC</t>
  </si>
  <si>
    <t>El Sudirector de Mantenimiento elabora acta socialización bimestral recordando las funciones y valores integridad al personal que ejerce labores de  supervisión</t>
  </si>
  <si>
    <t>Acta socialización</t>
  </si>
  <si>
    <t>SUMAN</t>
  </si>
  <si>
    <t>Unidades logísticas</t>
  </si>
  <si>
    <t>6 meses</t>
  </si>
  <si>
    <t>% de contratos realizados -% de contratos con  novedades de supervisión</t>
  </si>
  <si>
    <t>Uso indebido del poder.</t>
  </si>
  <si>
    <t>Conflicto de intereses</t>
  </si>
  <si>
    <t>JESED</t>
  </si>
  <si>
    <t>Fortalecer las capacidades del poder aéreo, espacial y ciberespacial</t>
  </si>
  <si>
    <t>Posibilidad de recibir o solicitar cualquier dádiva o beneficio a nombre propio o de terceros sustracción o perdida del material de guerra asignado a los Grupos y Escuadrones de Seguridad</t>
  </si>
  <si>
    <t xml:space="preserve">Sustracción del material de guerra asignado a los Grupos y Escuadrones de Seguridad que busca apropiarse de bienes </t>
  </si>
  <si>
    <t xml:space="preserve">Ejecución y administración de procesos
</t>
  </si>
  <si>
    <t>Productos</t>
  </si>
  <si>
    <t xml:space="preserve">• Falta de conocimiento en los procedimientos establecidos
• Falta de compromiso del personal para impartir instrucción 
• Por carencia de capacitación del personal para realizar el cumplimiento de proceso de seguridad Y DEFENSA en las BFA
• Falta de compromiso del personal encargado de revisar los procedimientos
• Falta de conocimiento en los procedimientos establecidos 
• Por carencia de capacitación del personal para realizar el cumplimiento de los procedimientos de seguridad y defensa en las BFA
  </t>
  </si>
  <si>
    <t xml:space="preserve">• Falta de medios de seguridad, para fortalecer los controles de seguridad y defensa de bases. 
•  Incumplimiento o omisión de los procedimientos existentes.
• Falta de recursos para el mantenimiento de los equipos de seguridad de la BFA.  
• Falta de ética por parte de los funcionarios 
</t>
  </si>
  <si>
    <t>Talento Humano
Procesos</t>
  </si>
  <si>
    <t>Fraude Interno
Falta de ética en los funcionarios</t>
  </si>
  <si>
    <t>Los jefes de la Sección Gestión de Riesgo de las UTSDB difunde la información de los procedimientos de seguridad establecidos en la BFA, ZDS y  ACS al personal que desarrolla operaciones de seguridad y de defensa de manera mensual con el fin de dar a conocer los procedimientos al personal de los GRUESE/ESDEB.</t>
  </si>
  <si>
    <t xml:space="preserve">El Comandante Sección Gestión del Riesgo GRUSE/ESDEB validara mediante acta trimestral la Identificación de los caninos militares en detección de sustancias narcóticas y explosivas mediante la verificación de la implementación del Chip. trimestrales
</t>
  </si>
  <si>
    <t>Mediante acta general  (DE-AYUGE-FR-021), donde se informe todas las actas de la lectura del chip implantado en presencia de del O/I  o O/S, identificando nombre, No. del chip del canino militar, raza, sexo, color y especialidad.</t>
  </si>
  <si>
    <t>Comandante Sección Gestión del Riesgo GRUSE/ESDEB</t>
  </si>
  <si>
    <t>Cantidad  de incidentes presentados en las Unidades Militares Aéreas.</t>
  </si>
  <si>
    <t xml:space="preserve">Los jefes de la Sección Gestión de Riesgo de las UTSDB verificarán de manera mensual la efectividad del sistema  de seguridad implementado en las BFA, mediante la elaboración de Pruebas de Efectividad efectuadas por los GRUSE/ESDEB con el fin de detectar las fallas del sistema de seguridad de la BFA.
</t>
  </si>
  <si>
    <t xml:space="preserve">El Comandante Sección Gestión del Riesgo GRUSE/ESDEB verificara por medio del formato  Plan de Trabajo SDBA GA-JESED-FR-080  la efectividad del sistema de seguridad implementado en las BFA, resultados obtenidos en las pruebas de efectividad que fueron inefectivas durante el trimestre mediante la elaboración del plan de trabajo acorde a las novedades encontradas.
</t>
  </si>
  <si>
    <t>Mediante Formato Plan de Trabajo SDBA GA-JESED-FR-080, donde se determinan las acciones a tomar referente a las fallas presentadas en las pruebas inefectivas</t>
  </si>
  <si>
    <t>Los jefes de la Sección Gestión de Administrativa de las UTSDB verificarán el cumplimiento de la revista quincenal del material de armamento y municiones en servicio aginado al Grupo o Escuadrón de Seguridad, realizado por parte del revistor quien será nombramiento por la Orden del Día y al termino de la revista entregará el formato establecido al Almacenista de Armamento Terrestre, evidenciándolo mediante la realización de un acta mensual su cumplimiento.</t>
  </si>
  <si>
    <t>Los Jefes de la Sección Administrativa de las UTSDB verificarán diariamente el parte diario de armamento asignado al personal de soldados de acuerdo al parte de armamento entregado por el Jefe del almacén de Armamento Terrestre, evidenciando su cumplimiento mediante la elaboración de un acta trimestral su cumplimiento.</t>
  </si>
  <si>
    <t>Mediante verificación diligenciamiento parte diario de armamento, donde se evidencia la verificación del armamento y munición asignado a la UTSDB</t>
  </si>
  <si>
    <t>Comandante Sección Gestión Administrativa GRUSE/ESDEB</t>
  </si>
  <si>
    <t>JETIC</t>
  </si>
  <si>
    <t>Posibilidad de pérdida reputacional por falta confidencialidad de la Información debido a fuga de información</t>
  </si>
  <si>
    <t xml:space="preserve">Falta cumplimiento de las políticas de seguridad de la información </t>
  </si>
  <si>
    <t>Seguridad digital</t>
  </si>
  <si>
    <t>Fallas Tecnológicas</t>
  </si>
  <si>
    <t>Sistemas de información Institucionales</t>
  </si>
  <si>
    <t>-Grupos de APT.
-Ataques
-Malware en la red.
-Insiders.</t>
  </si>
  <si>
    <t>Falta de confidencialidad</t>
  </si>
  <si>
    <t>Fuga de información</t>
  </si>
  <si>
    <t>Tecnología</t>
  </si>
  <si>
    <t>Procesos, talento humano, tecnología, infraestructura y eventos externos e internos.</t>
  </si>
  <si>
    <t xml:space="preserve">El Subdirector de la Subdirección de Aseguramiento Tecnológico, mensualmente generar los reportes de las herramientas de seguridad correspondientes que permitan desarrollar un análisis del nivel de cantidad de ataques cibernéticos contra la plataforma tecnológica; evidenciarse una desviación en la medición, se deberán tomar las acciones para remediar el ataques y cerrar la brecha de seguridad. </t>
  </si>
  <si>
    <t xml:space="preserve">
La Subdirección de Aseguramiento Tecnológico realizara un constante monitoreo sobre la plataforma tecnológica para prevenir, detectar y neutralizar amenazas cibernéticas.
</t>
  </si>
  <si>
    <t>Por parte de la Subdirección de Aseguramiento Tecnológico se entregará un reporte mensual donde se evidencia la cantidad de ataques cibernéticos contra la plataforma tecnológica FAC, detallando cuáles de éstos causaron afectación a la confidencialidad de la información Institucional.</t>
  </si>
  <si>
    <t>Subdirección de Aseguramiento Tecnológico</t>
  </si>
  <si>
    <t>Bloqueo de sesión de usuarios, inhabilitación de UPS, cuarentena de equipos.</t>
  </si>
  <si>
    <t>Entrega de informe de gestión realizado sobre el ataque cibernético.</t>
  </si>
  <si>
    <t>2 horas</t>
  </si>
  <si>
    <t xml:space="preserve">Cantidad de ataques cibernéticos recibidos que causaron afectación a la confidencialidad / Cantidad de ataques cibernéticos recibidos </t>
  </si>
  <si>
    <t>Posibilidad de pérdida económico y reputacional por obsolescencia del hardware debido a la constante actualización de la tecnología</t>
  </si>
  <si>
    <t>Amenazas cibernéticas contra los equipos de cómputo Institucionales, originados por la obsolescencia en el sistema operativo e incompatibilidad con parches, actualizaciones y herramientas de seguridad.</t>
  </si>
  <si>
    <t>Equipos de cómputo e información Institucional.</t>
  </si>
  <si>
    <t>Obsolescencia del hardware.</t>
  </si>
  <si>
    <t>Constante actualización de la tecnología.</t>
  </si>
  <si>
    <t>Económico y reputacional</t>
  </si>
  <si>
    <t>Tecnología y eventos externos.</t>
  </si>
  <si>
    <t xml:space="preserve">El Subdirector subdirección de Aseguramiento Tecnológico, mensualmente generará reportes de la cantidad de equipos de cómputo con el sistema operativo no soportado por la casa fabricante; de evidenciarse desviación en la medición, se deberán originar las acciones para remediar la vulnerabilidad. Trimestralmente se dejará evidencia de la medición basados en el informe PESI originado por las UMAS. </t>
  </si>
  <si>
    <t>La Subdirección de Aseguramiento Tecnológico contara con una herramienta automatizada de gestión de parches y actualizaciones de las equipos de computo.</t>
  </si>
  <si>
    <t>Por parte de la Subdirección de Aseguramiento Tecnológico, se entregará un reporte trimestral donde se evidencie la cantidad total de equipos reportados por las UMAS, detallando cuántos de éstos cuentan con sistemas operativos no soportados por casa fabricante.</t>
  </si>
  <si>
    <t>Gestión para que el equipo de cómputo con sistema operativo obsoleto cuente con la última versión estable de dicho sistema operativo.</t>
  </si>
  <si>
    <t>Entrega de informe de gestión e instrucciones impartidas a las UMAS sobre la necesidad de mantener la última versión estable de los sistemas operativos no soportados por casa fabricante.</t>
  </si>
  <si>
    <t>Cantidad de equipos de cómputo con sistema operativo obsoleto / Cantidad de equipos de cómputo total</t>
  </si>
  <si>
    <t>Posibilidad de pérdida económica y reputacional por afectación a los activos de información por desconocimiento y/o incumplimiento de las políticas orientadas al SGSI de la FAC.</t>
  </si>
  <si>
    <t>Disponibilidad, Integridad y Confidencialidad de los Activos de Información que componen la infraestructura tecnológica de la FAC por falta de Capacitación, aplicación de malos procedimientos por indisciplina o desconocimiento  de parte de los Funcionarios y/o terceros con los activos de información de la institución a su cargo. Pudiendo causar con ello daños críticos al cumplimiento de los objetivos misionales y estratégicos de la FAC afectando su imagen, reputación y/o perdidas económicas.</t>
  </si>
  <si>
    <t>Recurso Humano</t>
  </si>
  <si>
    <t>incumplimiento de las Políticas de Seguridad y privacidad de la Información.</t>
  </si>
  <si>
    <t xml:space="preserve">Afectación de la integridad de los activos de información  </t>
  </si>
  <si>
    <t xml:space="preserve">Desconocimiento de los controles establecidos por JETIC de parte de los funcionarios y/o terceros para el cumplimiento de las Políticas de Seguridad y privacidad de la Información. </t>
  </si>
  <si>
    <t>Desconocimiento de las Políticas de Seguridad y Privacidad de la Información por parte de los funcionarios y terceros.</t>
  </si>
  <si>
    <t>El Subdirector de Gestión de Riesgo Tecnológico, realizara mensualmente campañas de sensibilización y comunicación al personal de funcionarios y terceros de la Institución con el fin de concientizarlos y poder cumplir con las políticas de seguridad y privacidad de la información de la FAC.</t>
  </si>
  <si>
    <t>La Subdirección de Aseguramiento Tecnológico realizara campañas de sensibilización y toma de conciencia a los funcionarios y terceros de la Institución, en los roles y responsabilidades de seguridad y privacidad de la información con el objetivo de cumplir con lo establecido en el Sistema de Gestión de Seguridad de la Información.</t>
  </si>
  <si>
    <t>Soportes de la divulgación de las campañas realizadas al personal de funcionarios y terceros de las diferentes UMAS y dependencias de la FAC.</t>
  </si>
  <si>
    <t xml:space="preserve">Subdirección Gestión de Riesgos Tecnológicos </t>
  </si>
  <si>
    <t>Se identifica el riesgo, se capacita a los funcionarios y se entregan evidencias a DISEI</t>
  </si>
  <si>
    <t>Entrega de informe de gestión referente a las capacitaciones y socializaciones impartidas a los funcionarios y/o terceros.</t>
  </si>
  <si>
    <t>Subdirección de Gestión de Riesgos Tecnológicos</t>
  </si>
  <si>
    <t>Cantidad de usuarios capacitados / Cantidad de usuarios que se proyectaron capacitar.</t>
  </si>
  <si>
    <t>Posibilidad de pérdida económica y reputacional por desgaste por tiempo de vida de componentes debido a la falta de rutinas de mantenimiento</t>
  </si>
  <si>
    <t>Indisponibilidad de los equipos TIC y de los sistemas de información estratégicos para llevar a buen termino el proceso de toma de decisiones en el desarrollo de operaciones multidimensionales.</t>
  </si>
  <si>
    <t>Equipos TIC y sistemas de información Estratégicos Institucionales pertenecientes a JETIC</t>
  </si>
  <si>
    <t>Fallas de equipos o software</t>
  </si>
  <si>
    <t xml:space="preserve">Desgaste por tiempo de vida de componentes </t>
  </si>
  <si>
    <t>Falta de realización de rutinas de mantenimiento.</t>
  </si>
  <si>
    <t xml:space="preserve"> Daño de componentes; Caída de aplicaciones; Caída de redes; errores en programas.</t>
  </si>
  <si>
    <t>El Especialista Operacional Desarrollo Tecnológico de TIC de la Oficina de Gobierno Corporativo consolida la información general de las diferentes unidades del resultado del desarrollo de las rutinas de mantenimiento en los equipos TIC y sistemas de información en los cuales se refleja el alistamiento de los mismos. Adicionalmente se recoge las necesidades identificadas en el área de interés y se plasman en el plan anual de compras de la Jefatura.</t>
  </si>
  <si>
    <t>Zona de riesgo Moderado</t>
  </si>
  <si>
    <t>Especialista Operacional Desarrollo Tecnológico de TIC realizará control de la disponibilidad de equipos TIC ,sistemas de información estratégicos y desarrollo de plan de compras de JETIC</t>
  </si>
  <si>
    <t xml:space="preserve"> Entrega de informe de alistamiento de equipos TIC  sistemas de información y
Incluir enlace de publicación del plan de compras de la JETIC.</t>
  </si>
  <si>
    <t>Especialista Operacional Desarrollo Tecnológico de TIC de la oficina de Gobierno Corporativo</t>
  </si>
  <si>
    <t xml:space="preserve">• Búsqueda de apoyo presupuestal en caso de un daño mayor y envío de un equipo de especialistas para solucionar el daño.
• Aplicaciones de planes de mantenimiento correctivo.
</t>
  </si>
  <si>
    <t>Entrega de informe, en caso de que la información sea de carácter no público solo se hará referencia al problema de manera general y se dará la ruta para que sea consultado en la respectiva dependencia.</t>
  </si>
  <si>
    <t>DITEC
DIASI
DIACO
DISEI
SOTEC</t>
  </si>
  <si>
    <t>Según la severidad y equipo afectado entre 30 min hasta el tiempo de entrega de equipos desde el exterior.</t>
  </si>
  <si>
    <t>Cantidad de equipos y sistemas de información fuera de servicio/ Cantidad de equipos y sistemas de información totales</t>
  </si>
  <si>
    <t>DIGES</t>
  </si>
  <si>
    <t>Posibilidad de pérdida reputacional por incumplimiento de la normatividad financiera y contractual, debido a la falta de capacitación  a los supervisores de contratos en temas específicos del proceso de Gestión Administrativa</t>
  </si>
  <si>
    <t xml:space="preserve">Desconocimiento del proceso de Gestión Administrativa, normas contractuales y presupuestales por parte de los supervisores de contratos,  generando fallas en los procedimientos establecidos y posible pérdida reputacional de la entidad. </t>
  </si>
  <si>
    <t>Incumplimiento de la normatividad financiera y contractual</t>
  </si>
  <si>
    <t>Falta de capacitación a los supervisores de contratos en temas específicos del proceso de Gestión Administrativa.</t>
  </si>
  <si>
    <t>Menor</t>
  </si>
  <si>
    <t xml:space="preserve">El Subdirector de Seguimiento Presupuestal y Contractual  mensualmente generara Alertas a los ordenadores del gasto por medio de correos electronicos frente a las demoras o incumplimientos en el envió de los procesos contractuales que tiene plazo de ejecución próximo a vencer y no cuentan con documentos de pago. </t>
  </si>
  <si>
    <t xml:space="preserve">El Subdirector de Seguimiento Presupuestal y Contractual realizará capacitación semestral al personal de supervisores con el fin de afianzar los conocimientos en temas propios del proceso de Gestión administrativa y puntos específicos de control en relación a su función. </t>
  </si>
  <si>
    <t>Certificaciones capacitación</t>
  </si>
  <si>
    <t>Subdirector de seguimiento presupuestal y contractual</t>
  </si>
  <si>
    <t>• Informar al CEOAF como segunda línea de defensa en el tema de riesgos sobre el posible hecho encontrado y marcar como alerta de posible materialización y solicitud de activación del plan de contingencia por materialización
• Investigaciones disciplinarias, fiscales y penales (Dependiendo del alcance)
• Registro de la anotación realizada al supervisor del contrato
• Lecciones Aprendidas
• Socialización de las Lecciones Aprendidas</t>
  </si>
  <si>
    <t>% de solicitudes mensuales de soportes para el lleno de requisitos de contratación y pago de la adquisición de bienes y servicios e inversión</t>
  </si>
  <si>
    <t>Posibilidad de pérdida reputacional   por parte de los Entes de Control, frente a las políticas y normatividad interna establecida para la Contratación a través de la Agencia de Compras de la FAC (ACOFA)</t>
  </si>
  <si>
    <t>Aunque ACOFA ampara sus políticas bajo lo estipulado en el artículo 13 de la Ley 80 de 1993 y demás decretos que reglamentan su función, las adquisiciones de bienes y servicios realizados bajo el procedimiento de compra a través de ACOFA, son blanco de críticas por considerar que no cumple o se omiten requisitos, a pesar de la solidez en su normatividad interna, que respalda cada actividad realizada</t>
  </si>
  <si>
    <t>Adquisición de bienes y servicios por mala planeación que redunda en omisiones de requisitos establecidos en la Directiva Permanente No. 001 del 1 de mayo de 2020</t>
  </si>
  <si>
    <t>Modificaciones a los formatos y/o condiciones previamente establecidas y avaladas para la adquisición de bienes y servicios, adiciones y/o modificaciones</t>
  </si>
  <si>
    <t>Falta de capacitación, conocimiento y de socialización de de situaciones relacionadas con los procesos al personal, aunado a su alta rotación.</t>
  </si>
  <si>
    <t>El Jefes de la Subdirección de Adquisiciones, verificarán y consolidarán trimestralmente la información de situaciones y/o errores evidenciados en los procesos de adquisición de bienes y servicios en cada una de sus etapas (en caso que se presenten), con el fin de socializarlos para evitar y/o mitigar su ocurrencia</t>
  </si>
  <si>
    <t>Zona de Riesgo Baja</t>
  </si>
  <si>
    <t xml:space="preserve">El Jefe de la Subdirección de Adquisiciones socializará la normatividad actual que pongan en riesgo el normal desarrollo y el resultado exitoso de un proceso de contratación a través de ACOFA
</t>
  </si>
  <si>
    <t xml:space="preserve">Actas de socialización </t>
  </si>
  <si>
    <t>Jefes de la Subdirección de Adquisiciones</t>
  </si>
  <si>
    <t xml:space="preserve">Trimestral </t>
  </si>
  <si>
    <t># de reportes remitidos por los entes de control, respecto a novedades presentadas en las políticas y normatividad de contratación</t>
  </si>
  <si>
    <t xml:space="preserve">El Jefe de la Subdirección de Adquisiciones elaborará capacitación y actualización respecto a  temas relacionados con la normatividad contractual colombiana y internacional o del Estado de la Florida. 
</t>
  </si>
  <si>
    <t>Posibilidad de pérdida reputacional por incumplimiento de la normatividad contractual, debido a falta de alineación de normatividad vigente</t>
  </si>
  <si>
    <t>Alteración en  la normativa que obliga a la modificación de los procedimientos y la posible incurrencia en sanciones legales o administrativas, pérdidas financieras significativas por el incumplimiento de leyes y regulaciones normativas internas.</t>
  </si>
  <si>
    <t>Incumplimiento de la normatividad contractual</t>
  </si>
  <si>
    <t>Falta de alineación de normatividad contractual vigente</t>
  </si>
  <si>
    <t>Falta de actualización y socialización</t>
  </si>
  <si>
    <t>El Especialista de Contratación verificara trimestralmente el cumplimiento de los procedimientos contractuales en la elaboración de estudios previos.</t>
  </si>
  <si>
    <t xml:space="preserve">Aceptar el Riesgo </t>
  </si>
  <si>
    <t>El Director de Compras Publicas socializará al personal del cumplimiento de normatividad vigente a nivel contractual.</t>
  </si>
  <si>
    <t>Director de compras publicas</t>
  </si>
  <si>
    <t xml:space="preserve"> 15 días</t>
  </si>
  <si>
    <t>Número de eventos que se presentan con alteración de la normativa contractual.</t>
  </si>
  <si>
    <t>Posibilidad de pérdida reputacional por incumplimiento de la normatividad financiera, debido a falta de alineación de normatividad y ejecución financiera vigente</t>
  </si>
  <si>
    <t>Alteración en  la normativa que obliga a la modificación de los procedimientos y la  posible incurrencia en sanciones legales o administrativas, pérdidas financieras significativas por el incumplimiento de leyes y regulaciones normativas internas.</t>
  </si>
  <si>
    <t>Incumplimiento de la normatividad financiera</t>
  </si>
  <si>
    <t>Falta de alineación de normatividad y ejecución financiera vigente</t>
  </si>
  <si>
    <t>El Analista Financiero verificará trimestralmente de los requisitos establecidos para efectuar el pago de los compromisos adquiridos por la Fuerza.</t>
  </si>
  <si>
    <t>El Director Financiero FAC socilizara al personal de la normatividad vigente referente a los requisitos establecidos para efectuar pagos de los compromisos adquiridos por la FAC.</t>
  </si>
  <si>
    <t>Total de compromisos - solicitudes de pago con el no cumplimiento de los requisitos establecidos para pago de acuerdo a la normatividad vigente.</t>
  </si>
  <si>
    <t>OFGEA</t>
  </si>
  <si>
    <t>Contribuir  a la consolidación del control institucional del territorio y la protección de los recursos naturales.</t>
  </si>
  <si>
    <t xml:space="preserve">Posibilidad de pérdida económica y reputacional por presencia en el ambiente de cualquier agente(físico, químico o biológico), debido a la falta de control y seguimiento de la gestión ambiental </t>
  </si>
  <si>
    <t>Presencia en el ambiente de cualquier agente (físico, químico o biológico) o bien de una combinación de varios agentes en lugares, formas y concentraciones, debido a la falta de control y seguimiento de la gestión ambiental que pueden afectar la salud humana y la fauna</t>
  </si>
  <si>
    <t>Presencia en el ambiente de cualquier agente (físico, químico o biológico).</t>
  </si>
  <si>
    <t>Falta de control y seguimiento de la gestión ambiental.</t>
  </si>
  <si>
    <t>El Especialista Operacional Proyectos Ambientales realizará seguimiento y verificación trimestral de  la implementación de la Directiva Plan de Acción Ambiental para el periodo del 2021-2022, al igual que la Guía de Gestión Ambiental elaboradas por parte de la Oficina de Gestión Ambiental, para definir los lineamientos que propendan por el cumplimiento de  las metas e indicadores proyectados para cada vigencia, con el fin de establecer las actividades de  prevención, corrección, mitigación y/o compensación el impacto causado al ambiente, por acción y efecto de las operaciones diarias de las UMAs.</t>
  </si>
  <si>
    <t>Zona de Riesgo Moderado</t>
  </si>
  <si>
    <t>El Especialista Operacional Proyectos Ambientales socializará de los capítulos de la Guía de Gestión Ambiental desarrollada por la OFGEA con el fin de unificar criterios para el desarrollo de la Gestión Ambiental con el personal de las Escuadrillas y/o Elementos medio ambiente de las Unidades y las tareas que la soportan así:                
• Primer trimestre: capítulos 1 y 2.
• Segundo trimestre: capítulos 3 y4.
• Tercer trimestre: capítulos 5, 6 y 7.
• Cuarto trimestre: capítulos 8, 9 y 10.</t>
  </si>
  <si>
    <t>Pantallazo correo electrónico socializando los capítulos correspondientes en cada trimestre de la Guía de Gestión Ambiental, con el fin de unificar criterios para el desarrollo de la Gestión Ambiental con el personal de las Escuadrillas y/o Elementos medio ambiente de las Unidades y las tareas que la soportan.</t>
  </si>
  <si>
    <t>Especialista Operacional Proyectos Ambientales.</t>
  </si>
  <si>
    <t>Especialista Operacional Proyectos Ambientales</t>
  </si>
  <si>
    <t>INDICE DE PROTECCIÓN AMBIENTAL ( INDICE DE PROTECCIÓN 70%+ INDICE DE QUEJAS Y RECLAMOS 20%+ ÍNDICE DE PROYECTOS AMBIENTALES ESTRATÉGICOS 10%</t>
  </si>
  <si>
    <t>El Especialista Operacional Proyectos Ambientales socilizara las metas, indicadores y puntos de control por medio del envío a las Unidades de esta información además de los soportes con los que debe contar cada índice y los puntos de control dentro del procedimiento.</t>
  </si>
  <si>
    <t xml:space="preserve">Pantallazo correo electrónico u oficio socializando metas , indicadores y puntos de control por medio del envío a las Unidades de esta información además de los soportes con los que debe contar cada índice y los puntos de control dentro del procedimiento.  </t>
  </si>
  <si>
    <t>El Especialista Operacional Proyectos Ambientales socilizará áreas de jurisdicción a las Unidades Militares Aéreas.</t>
  </si>
  <si>
    <t>Pantallazo correo electrónico u oficio socializando las áreas de jurisdicción a las Unidades Militares Aéreas.</t>
  </si>
  <si>
    <t>SECAD</t>
  </si>
  <si>
    <t>Consolidar el sistema de ciencia, tecnología e innovación institucional</t>
  </si>
  <si>
    <t>Posibilidad de pérdida reputacional por la  fuga de información de los expedientes de Diseño  de partes Aeronáuticas debido a la falta de un mecanismo de comunicación Oficial</t>
  </si>
  <si>
    <t>Fuga de Información del proceso de certificación, afectando el KNOW HOW  de la empresa  dueña del diseño.</t>
  </si>
  <si>
    <t xml:space="preserve">Fuga de Información de los expedientes de Diseño  de partes Aeronáuticas </t>
  </si>
  <si>
    <t xml:space="preserve">Falta de establecer un mecanismo de comunicación Oficial </t>
  </si>
  <si>
    <t>Ejecución del procedimiento</t>
  </si>
  <si>
    <t xml:space="preserve">El responsable de programa de certificación realiza la firma de los Acuerdos Recíprocos de Confidencialidad por cada Programa de Certificación SECAD iniciado formalmente y aceptado por la Autoridad Aeronáutica de la Aviación de Estado (AAAES) y Control de trimestral de los Programas de Certificación SECAD iniciados formalmente y aceptados por la Autoridad Aeronáutica de la Aviación de Estado (AAAES). El acceso a la información esta restringido al personal del SECAD y hay un acceso biométrico en el interior de las instalaciones. </t>
  </si>
  <si>
    <t xml:space="preserve">El Jefe Área Certificación Productos Aeronáuticos hara seguimiento y Control con los formatos de Acuerdo Reciproco de confidencialidad, por cada proyecto que se desarrolla,
difusión de apertura de programas en la reuniones SECAD,
ingreso a la plataforma Auditor Plus con Usuario, acceso a las instalaciones por medio biométrico y
verificación en físico y No inclusión de Información sensible del diseño dentro de los soportes de certificación. 
</t>
  </si>
  <si>
    <t xml:space="preserve">Formatos Acuerdos De Confidencialidad por cada programa apertura do.
</t>
  </si>
  <si>
    <t>Jefe Área Certificación Productos Aeronáuticos</t>
  </si>
  <si>
    <t>Jefe Oficina de Certificación Aeronáutica de la Defensa</t>
  </si>
  <si>
    <t xml:space="preserve">60 días </t>
  </si>
  <si>
    <t xml:space="preserve">Numero de Acuerdos Recíprocos de Confidencialidad  Firmados/Numero de Procesos de Certificación Iniciados </t>
  </si>
  <si>
    <t>Posibilidad de perdida económica por fallas en el procedimiento de tratamiento, mal funcionamiento y defectos de productos aeronáuticos debido a sanción del ente regulador por un producto aeronáutico certificado que este involucrado en un accidente o novedad operacional relevante</t>
  </si>
  <si>
    <t>Producto aeronáutico  Certificado por el SECAD, que se vea inmerso en un accidente aéreo.</t>
  </si>
  <si>
    <t>Fallas en el procedimiento de tratamiento, mal funcionamiento y defectos de Productos aeronáuticos y en su operación normal</t>
  </si>
  <si>
    <t xml:space="preserve">sanción del ente regulador por un producto aeronáutico certificado que este involucrado en un accidente o novedad operacional relevante </t>
  </si>
  <si>
    <t>El jefe Oficina de certificación Aeronáutica de la Defensa, realizara la firma y legalización de  declaraciones de conformidad, y DDP (declaración de diseño y prestaciones), con el fin de corroborar  y verificar trimestralmente  la correcta aplicación de los procesos de certificación.</t>
  </si>
  <si>
    <t>Jefe Área Certificación Productos Aeronáuticos hara actas de seguimiento y Control por parte del Jefe de programa de certificación y difusión en la reunión SECAD</t>
  </si>
  <si>
    <t xml:space="preserve">• Actas de reuniones
• Seguimiento en la plataforma Auditor Plus
</t>
  </si>
  <si>
    <t xml:space="preserve">60/90 días </t>
  </si>
  <si>
    <t xml:space="preserve">Numero de requerimientos de fallas y mal funcionamiento solucionados / Numero de requerimientos de fallas y mal funcionamiento solicitados </t>
  </si>
  <si>
    <t>Posibilidad de pérdida económica por incumplimiento en la entrega de bienes y servicios relacionados con la infraestructura debido a actos administrativos que decretan siniestros y la liquidación prematura de bienes y servicios</t>
  </si>
  <si>
    <t>Posibilidad del no cumplimiento de la entrega de bienes y servicios relacionados con la infraestructura al usuario, producto de un acto administrativo que decrete el siniestro y la liquidación prematura del bien u o servicio a entregar.</t>
  </si>
  <si>
    <t>Bienes o servicios inconclusos relacionados con la infraestructura</t>
  </si>
  <si>
    <t xml:space="preserve">Debido a aspectos técnicos, económicos, jurídicos o de fuerza mayor que impiden la satisfacción de la necesidad al beneficiario  
 </t>
  </si>
  <si>
    <t>Debilidades en procesos de seguimiento y control contractual</t>
  </si>
  <si>
    <t xml:space="preserve">El Supervisor nombrado, realiza informe trimestral de seguimiento y control en la ejecución de la adquisición de bienes y servicios contratados, a través del cumplimiento de lo establecido en los manuales y procedimientos.
</t>
  </si>
  <si>
    <t xml:space="preserve">
El Director de Infraestructura hará informe de seguimiento y control a la ejecución contractual
</t>
  </si>
  <si>
    <t>Informe o presentación</t>
  </si>
  <si>
    <t xml:space="preserve">Bienes o servicios inconclusos relacionados con la infraestructura  = 
No. Actos administrativos que decretan siniestros y la liquidación prematura de bienes y servicios relacionados con la infraestructura
</t>
  </si>
  <si>
    <t xml:space="preserve">Posibilidad de la pérdida económica y reputacional por malas practicas en el manejo de los procedimientos en la política de austeridad en el gasto publico </t>
  </si>
  <si>
    <t>Afectación de perdida económica y reputacional en el manejo de malas practicas en los procedimientos del proceso</t>
  </si>
  <si>
    <t>Malas practicas en el manejo de los procedimientos del proceso y desconocimiento</t>
  </si>
  <si>
    <t xml:space="preserve">Falta de control y seguimiento del gasto publico </t>
  </si>
  <si>
    <t>Reputacional y Económico</t>
  </si>
  <si>
    <t>procesos</t>
  </si>
  <si>
    <t>Error en actividades que tienen como función los servidores públicos</t>
  </si>
  <si>
    <t xml:space="preserve">La Dirección Logística de los servicios realizara un oficio  trimestral de socialización a las UMAS del procedimiento de tiquetes </t>
  </si>
  <si>
    <t>El Director Logístico de los Servicios y supervisor de tiquetes realizaran un informe semestral lo cual evidencie ha supervisión y el cumplimiento de la austeridad en el gasto publico.</t>
  </si>
  <si>
    <t>Encargado de tiquetes</t>
  </si>
  <si>
    <t>Cantidad de malas practicas en los procedimientos  de cumplimiento de austeridad en el gasto</t>
  </si>
  <si>
    <t>El supervisor de la sesión de tiquetes enviara el reporte trimestralmente de los tiquetes reprogramados que generaron multa o penalidad</t>
  </si>
  <si>
    <t xml:space="preserve">El Director Logístico de los Servicios realizará una reunión de socialización de los controles establecidos para mitigar el riego y como evidencia se elabora acta </t>
  </si>
  <si>
    <t>El supervisor de tiquetes o en su defecto subdirector de Movilidad entregara un reporte trimestral testipulando la solicitud de tiquetes con grados, datos y tipo de comisión</t>
  </si>
  <si>
    <t xml:space="preserve">El subdirector de bienes y servicios enviara la proyección trimestral de adquision de dotación militar y civil de acuerdo a consumos históricos </t>
  </si>
  <si>
    <t>Subdirector Bienes y Servicios</t>
  </si>
  <si>
    <t>Posibilidad de pérdida económica y reputacional por falta de presupuesto en el  mantenimiento de vehículos en la FAC</t>
  </si>
  <si>
    <t xml:space="preserve">Falta de perdida en la capacidad para el soporte de las operaciones aéreas y la atención de emergencias por falta de recursos económicos </t>
  </si>
  <si>
    <t xml:space="preserve">Mala planeación en la ejecución de los recursos </t>
  </si>
  <si>
    <t>Falta de capacitación e idoneidad del personal propuesto para el manejo y desempeño de la función del cargo</t>
  </si>
  <si>
    <t>Perdidas derivadas de errores en la ejecución y administración de procesos</t>
  </si>
  <si>
    <t>El técnico en mantenimiento de vehículos, elaborara la proyección anual para el mantenimiento de todo el parque automotor adquirido por la FAC (oficio) semestral</t>
  </si>
  <si>
    <t>Técnico en Mantenimiento de Vehículos DILOS realizará reunión trimestral respecto a la medición de los vehículos a nivel central y UMAS</t>
  </si>
  <si>
    <t xml:space="preserve">Acta </t>
  </si>
  <si>
    <t>Técnico en mantenimiento de vehículos DILOS</t>
  </si>
  <si>
    <t>Numero de medición de mantenimientos de vehículos menos la totalidad de vehículos FAC</t>
  </si>
  <si>
    <t>El técnico en mantenimiento de vehículos de bomberos proyectara con oficio semestral los recursos para el cubrimiento de  emergencias y extinción de incendios de nivel operacional o no operacional.</t>
  </si>
  <si>
    <t xml:space="preserve">La Dirección Logística de los Servicios realizara reuniones semestrales donde se elabora acta de coordinación y  proyectara los recursos para los insumos y equipos de bomberos </t>
  </si>
  <si>
    <t>La Dirección Logística de los Servicios elaborara informe trimestral centralizando la información de los vehículos con el fin de evitar reprocesos en el momento de un sinestro.</t>
  </si>
  <si>
    <t>El Director Logístico de los Servicios tramitara oficios semestral reportando la actualización de los documentación de los vehículos de las UMA.</t>
  </si>
  <si>
    <t>Oficio</t>
  </si>
  <si>
    <t>Posibilidad de pérdida económica por incumplir con los procedimientos establecidos en el proceso de generación de la solicitudes de pedidos</t>
  </si>
  <si>
    <t>No cumplir con los procedimientos establecidos en el proceso de generación de la solicitudes de pedidos</t>
  </si>
  <si>
    <t>No ejecutar el procedimiento de acuerdo al instructivo de solicitud de pedido.</t>
  </si>
  <si>
    <t>Confianza en la ejecución del proceso</t>
  </si>
  <si>
    <t>Posibles comportamientos no profesionales de los  empleados</t>
  </si>
  <si>
    <t>La Dirección de Material realizará informe trimestral seguimiento y control a los bienes de los pedidos realizados a la subdirección de pronósticos e inventarios.</t>
  </si>
  <si>
    <t xml:space="preserve">El Director de Material elaborará acta de seguimiento a los bienes de los pedidos realizados </t>
  </si>
  <si>
    <t>Acta  selectivas</t>
  </si>
  <si>
    <r>
      <t xml:space="preserve">Total selectivas trimestrales en el año   </t>
    </r>
    <r>
      <rPr>
        <b/>
        <sz val="9"/>
        <color theme="1"/>
        <rFont val="Arial"/>
        <family val="2"/>
      </rPr>
      <t>04</t>
    </r>
    <r>
      <rPr>
        <sz val="9"/>
        <color theme="1"/>
        <rFont val="Arial"/>
        <family val="2"/>
      </rPr>
      <t xml:space="preserve">
Porcentaje de cada selectiva </t>
    </r>
    <r>
      <rPr>
        <b/>
        <sz val="9"/>
        <color theme="1"/>
        <rFont val="Arial"/>
        <family val="2"/>
      </rPr>
      <t>25%</t>
    </r>
    <r>
      <rPr>
        <sz val="9"/>
        <color theme="1"/>
        <rFont val="Arial"/>
        <family val="2"/>
      </rPr>
      <t xml:space="preserve">
Total indicador </t>
    </r>
    <r>
      <rPr>
        <b/>
        <sz val="9"/>
        <color theme="1"/>
        <rFont val="Arial"/>
        <family val="2"/>
      </rPr>
      <t xml:space="preserve">100% </t>
    </r>
    <r>
      <rPr>
        <sz val="9"/>
        <color theme="1"/>
        <rFont val="Arial"/>
        <family val="2"/>
      </rPr>
      <t xml:space="preserve">
Nota: Si se encuentran novedades que arrojen alertas o resultados negativos durante la revisión de los pagos, la selectiva tendrá un valor de 0% </t>
    </r>
  </si>
  <si>
    <t>DILOA-SUBAR</t>
  </si>
  <si>
    <t>Posibilidad de pérdida económica  por no contar con los repuestos o material requerido para el mantenimiento debido a limitaciones presupuestales</t>
  </si>
  <si>
    <t>No contar con el alistamiento de armamento requerido, para cumplir con las misiones operacionales de la Fuerza, en las que se configure uso de armamento aéreo o terrestre.</t>
  </si>
  <si>
    <t>No contar con los repuestos o material requerido para mantenimiento programado por limitaciones presupuestales.</t>
  </si>
  <si>
    <t xml:space="preserve">Limitaciones Presupuestales
</t>
  </si>
  <si>
    <t>Errores de grabación y autorización</t>
  </si>
  <si>
    <t>El especialista operacional de sistema SAP de la Subdirección de armamento, verificar con informe trimestral el porcentaje de cumplimiento de los planes y programas de mantenimiento de cada una de las unidades por medio del sistema SAP.</t>
  </si>
  <si>
    <t>El Especialista operacional Doctrina SUBAR realizará acta de las revisiones trimestrales al cumplimiento de los planes de mantenimiento de las unidades.</t>
  </si>
  <si>
    <t>Acta trimestral de seguimiento a  todas las unidades.</t>
  </si>
  <si>
    <t>Especialista operacional Doctrina</t>
  </si>
  <si>
    <t>Subdirector de Armamento</t>
  </si>
  <si>
    <t>(No. De sistemas de armamento listos Vs. Total sistemas de armamento )*100</t>
  </si>
  <si>
    <t>Posibilidad de pérdida reputacional y económica por incumplimiento de los atributos de calidad en el mantenimiento aeronáutico debido a la falta de capacitación del personal y deterioro de la infraestructura</t>
  </si>
  <si>
    <t>Incumplimiento de los atributos de calidad en el mantenimiento aeronáutico</t>
  </si>
  <si>
    <t xml:space="preserve"> incumplimiento de los atributos de calidad en el mantenimiento aeronáutico</t>
  </si>
  <si>
    <t>Falta de capacitación del personal y deterioro de la infraestructura</t>
  </si>
  <si>
    <t>Económico y Reputacional</t>
  </si>
  <si>
    <t>Infraestructura</t>
  </si>
  <si>
    <t>La fuente generadora puede ser talento humano, referente a la capacitación. Deterioro de la infraestructura aeronáutica. Procesos, en cuento al control de la calibración de la herramienta y la actualización de las publicaciones técnicas</t>
  </si>
  <si>
    <t>La Subdirección de Mantenimiento realiza a través de la Sección Calidad de cada Unidad, el informe de verificación y medición trimestral del Plan Calidad Aeronáutico (PCA) por medio de auditorias de seguimiento para cada uno de los atributos de calidad. Se consolidad trimestralmente la medición del PCA</t>
  </si>
  <si>
    <t>La Subdirección de Mantenimiento realizará informe consolidado  de la medición trimestral del PCA de acuerdo con el Mensaje Técnico 8942.</t>
  </si>
  <si>
    <t>Consolidado de medición del PCA de la Fuerza Aérea</t>
  </si>
  <si>
    <t xml:space="preserve"> 8 días</t>
  </si>
  <si>
    <t>Cantidad de incumplimientos por atributos de calidad en el mantenimiento aeronáutico</t>
  </si>
  <si>
    <t>Posibilidad de pérdida económica y reputacional por mala planeación en los programas de mantenimientos de aeronaves  FAC</t>
  </si>
  <si>
    <t>Afectación económica y reputacional por mala planeación del mantenimiento de aeronaves que afecta el alistamiento y el incumplimiento de la misionalidad y procedimientos establecidos en la FAC.</t>
  </si>
  <si>
    <t>Mala ejecución de programas de mantenimiento de las aeronaves para el cumplimiento de la misión institucional</t>
  </si>
  <si>
    <t>Disponibilidad de personal, Falta de habilidades, errores humanos en la ejecución del mantenimiento,
Incumplimiento a los procedimientos existentes, envejecimiento de aeronaves, recursos limitados o recortes presupuestales, alta demanda de operaciones aéreas.</t>
  </si>
  <si>
    <t>Falta u omisión de los procesos.</t>
  </si>
  <si>
    <t>La Subdirección de Mantenimiento realizara informe de los seguimientos trimestrales al cumplimiento del acuerdo de servicios de mantenimientos de las aeronaves por parte de las Unidades para tener las aeronaves listas cuando la institución lo requiera evitando que se incumpla con la meta establecida.</t>
  </si>
  <si>
    <t>La Subdirección de Mantenimiento ralizara informe de medición trimestral de los mantenimientos a las aeronaves por medio de los acuerdos de servicio y la garantizarían presupuestal para cumplirlos</t>
  </si>
  <si>
    <t>Oficio Acuerdos de servicio con cada uno de las Unidades.</t>
  </si>
  <si>
    <t>1.Informes que de a lugar solicitados por asesoría jurídica, IGEFA, o alguna otra dependencia, que sirvan como soporte para la apertura de la investigación formal de los hechos ocurridos en la materialización del riesgo.
2. De ser necesario la Unidad solicitará formalmente al área funcional verificar y replantear los controles existentes. 
3. Elaboración y desarrollo de la lección aprendida de acuerdo a instructivo y formato vigente.</t>
  </si>
  <si>
    <t>60 días</t>
  </si>
  <si>
    <t>(Aeronaves listas / Total de Aeronaves)</t>
  </si>
  <si>
    <t>Sostener, preservar y proteger el Poder Aéreo y Espacial y Ciberespacial.</t>
  </si>
  <si>
    <t>Posibilidad de pérdida económica y reputacional por atentado o ataque  al Componente Físico del Poder Aéreo, Espacial y Ciberespacial (CF- PAEC), debido a Presencia de Grupos Armados Organizados, desplazamiento de las comunidades en las áreas de influencia  y deterioro de las relaciones con países fronterizos  en el área de interés de las BFA y ZDS o ACS</t>
  </si>
  <si>
    <t>Ataque al componente físico del poder aéreo espacial y ciberespacial que busca interrumpir la continuidad operacional de la FAC, para obtener ventaja militar o crear un golpe de opinión ante la sociedad como forma de presión política o social.</t>
  </si>
  <si>
    <t>Daños a activos fijos/ eventos externos</t>
  </si>
  <si>
    <t xml:space="preserve">• Falta de recursos necesarios para proteger los elementos del Componente Físico del Poder Aéreo Espacial y Ciberespacial 
• Falta de compromiso del personal encargado de controlar los puntos críticos externos e internos de la Unidad.
• Por carencia de capacitación del personal para realizar el cumplimiento de proceso de seguridad y defensa en las BFA
</t>
  </si>
  <si>
    <t>• Presencia de Grupos Armados Organizados (GAO), Grupos delincuenciales organizados (GDO),  Grupos Armados Organizados residuales (GAOr) y delincuencia común y organizada en el área de interés de las BFA y ZDS o ACS. 
• Desplazamiento de las comunidades en las áreas de influencia y área de interés de la BFA y ZDS o ACS, migración de personas con asentamientos en la diferentes regiones del país.
• Deterioro de las relaciones con países fronterizos.</t>
  </si>
  <si>
    <t>Eventos externos (terceros)</t>
  </si>
  <si>
    <t>Atentados, vandalismo, orden público</t>
  </si>
  <si>
    <t xml:space="preserve">Los jefes de la Sección Gestión del Riesgo comprobarán que amenazas se encuentran en el área de interés mediante la realización del análisis mensual del contexto operacional pero se elabora reporte trimestral, con el fin de verificar como se encuentra la amenaza en el área donde se desarrollan las operaciones de seguridad y defensa.
</t>
  </si>
  <si>
    <t>El Comandante Sección Gestión del Riesgo GRUSE/ESDEB elabora informe para verificar que el Plan de Operaciones de Defensa de Bases Aéreas (PODBA) de la BFA y ZDS o ACS asignadas a la UMA, estén actualizados y de acuerdo instructivo.</t>
  </si>
  <si>
    <t>Primera y ultima pagina firmada del PODBA de acuerdo a formato, el original debe reposar con seguridad en el GRUSE/ESDEB.</t>
  </si>
  <si>
    <t>Cantidad de acciones terroristas y modus operandi que utiliza la amenaza en las diferentes áreas de interés de las BFA. Lo que puede desencadenar una mayor exposición al riesgo.</t>
  </si>
  <si>
    <t xml:space="preserve">Los jefes de la Sección Gestión del Riesgo evaluarán el nivel de operatividad de los caninos militares para la detección de sustancias narcóticas y explosivas de manera mensual, elabora consolidado informe (Formato) trimestral en SVE con el fin de verificar como se encuentra la operatividad de los caninos militares en detección de narcóticos y explosivos minimizando la amenaza en el área donde se desarrollan las operaciones de seguridad y defensa.
</t>
  </si>
  <si>
    <t xml:space="preserve">Posibilidad de pérdida económica y reputacional por violación a los controles de seguridad de la BFA, debido a incumplimiento a los procedimientos, deficiencia en la modernización de equipos electrónicos para la seguridad y falta de inversión en capacitación y medios tecnológicos para la seguridad y defensa </t>
  </si>
  <si>
    <t xml:space="preserve">Vulneración de los sistemas de seguridad establecidos en la BFA, ZDS, ASC por sustracción de bienes, ingreso y salida de sustancias, ingreso y salida de armas y municiones y ingreso y salida de flora y fauna
</t>
  </si>
  <si>
    <t>Ejecución y administración de procesos</t>
  </si>
  <si>
    <t xml:space="preserve">1. Falta de conocimiento en los procedimientos establecidos
2. Falta de compromiso del personal para impartir instrucción 
3. Por carencia de capacitación del personal para realizar el cumplimiento de proceso de seguridad y defensa en las BFA 
</t>
  </si>
  <si>
    <t xml:space="preserve">• Falta de medios de seguridad, para fortalecer los controles de seguridad y defensa de bases. 
•  Incumplimiento o omisión de los procedimientos existentes.
• Falta de recursos para el mantenimiento de los equipos de seguridad de la BFA.  
                           </t>
  </si>
  <si>
    <t xml:space="preserve">Económico y Reputacional   </t>
  </si>
  <si>
    <t xml:space="preserve">Falta de procedimientos, falta de capacitación </t>
  </si>
  <si>
    <t xml:space="preserve">Los jefes de la Sección Gestión del Riesgo validarán los protocolos existentes en los controles de acceso, mediante consolidación de la socialización semestral de los procedimientos implementados en el control de acceso a la BFA de manera trimestral con el fin de estandarizar los procedimientos implementados sistema de seguridad de la BFA.
</t>
  </si>
  <si>
    <t>El Comandante Sección Gestión del Riesgo GRUSE/ESDEB verificar por parte del Comandante del Escuadrón Control Operacional o Comandante Escuadrilla Control Operacional en las UMA el estado, funcionamiento y cumplimiento de lo relacionado en el Instructivo Control de Acceso de las BFA de la FAC y en el POSBA,  las instalaciones, el personal y los equipos electrónicos de seguridad asignados en en Control Acceso a las Zonas Restringidas, mediante la elaboración de un acta mensual la cual evidencia su cumplimiento.</t>
  </si>
  <si>
    <t>Mediante acta general  (DE-AYUGE-FR-021), donde se informe las revistas realizadas por parte del Comandante del Escuadrón o Escuadrilla de Control Operacional, las instrucciones, ordenes y recomendaciones realizadas durante las revistas.</t>
  </si>
  <si>
    <t xml:space="preserve">Los jefes de la Sección Gestión del Riesgo validarán los protocolos existentes en los controles de acceso a las zonas restringidas, mediante un informe de socialización mensual de los procedimientos y funciones de los servicios de Control Acceso Zona Operativa (CA/ZO), reportando su cumplimiento con la elaboración de un acta trimestral .
</t>
  </si>
  <si>
    <t>Centro Acción Integral</t>
  </si>
  <si>
    <t>JEFSA</t>
  </si>
  <si>
    <t>Jefatura Salud</t>
  </si>
  <si>
    <t>Jefatura Seguridad y Defensa de Bases</t>
  </si>
  <si>
    <t>Jefatura Tecnologías de la Información Comunicaciones</t>
  </si>
  <si>
    <t> PESI </t>
  </si>
  <si>
    <t>Plan Estratégico de Sistemas de Información</t>
  </si>
  <si>
    <t>Oficina Gestión Ambiental</t>
  </si>
  <si>
    <t>TIC</t>
  </si>
  <si>
    <t>Tecnologías de la Información</t>
  </si>
  <si>
    <t>Oficina Certificación Aeronáutica de la Defensa</t>
  </si>
  <si>
    <t> APT</t>
  </si>
  <si>
    <t>Advanced Persistent Threat(Amenaza Persistente Avanzada)</t>
  </si>
  <si>
    <t>UTSDBA</t>
  </si>
  <si>
    <t>Unidades Tacticas de Seguridad de Dfensa de Bases Aéreas</t>
  </si>
  <si>
    <t> GRUSE</t>
  </si>
  <si>
    <t>Grupo de Sugiridad</t>
  </si>
  <si>
    <t>CATAM</t>
  </si>
  <si>
    <t>Comando Aeéreo de Transporte Militar</t>
  </si>
  <si>
    <t> EDS</t>
  </si>
  <si>
    <t>Estaciones fde servico (combustible terrestre o Aéreo)</t>
  </si>
  <si>
    <t>GRUTE </t>
  </si>
  <si>
    <t>Grupo Técnico</t>
  </si>
  <si>
    <t> GRUAL</t>
  </si>
  <si>
    <t>Grupo de Apoyo</t>
  </si>
  <si>
    <t>Dirección de Infraestructura</t>
  </si>
  <si>
    <t>BFA</t>
  </si>
  <si>
    <t>Bases Fuerza Aérea</t>
  </si>
  <si>
    <t>DITEC</t>
  </si>
  <si>
    <t>Dirección Tecnología</t>
  </si>
  <si>
    <t>DIASI</t>
  </si>
  <si>
    <t>Dirección Arquitectura Sistemas de Información</t>
  </si>
  <si>
    <t>DIACO</t>
  </si>
  <si>
    <t>Dirección  Apoyo al Comando y Control</t>
  </si>
  <si>
    <t>DISEI</t>
  </si>
  <si>
    <t>Dirección Seguridad Informática</t>
  </si>
  <si>
    <t>SOTEC</t>
  </si>
  <si>
    <t>Oficina Soporte Técnico</t>
  </si>
  <si>
    <t>UPS</t>
  </si>
  <si>
    <t>Fuente de poder ininterrumpible</t>
  </si>
  <si>
    <t>ACED </t>
  </si>
  <si>
    <t>Área Centro de Distribución</t>
  </si>
  <si>
    <t>EQUIPO FARE</t>
  </si>
  <si>
    <t>Forward Area Refueling Equipment(Equipo para Reabastecimiento de Combustible en Áreas Remotas)</t>
  </si>
  <si>
    <t>SISTEMA SAP</t>
  </si>
  <si>
    <t>Systems, Applications, Products in Data Processing(Sistema informático que le permite a las empresas administrar sus recursos humanos, financieros-contables, productivos, logísticos y más)</t>
  </si>
  <si>
    <t>O/I</t>
  </si>
  <si>
    <t xml:space="preserve">Oficial de Inspección </t>
  </si>
  <si>
    <t>O/S</t>
  </si>
  <si>
    <t>Oficial de Servicios</t>
  </si>
  <si>
    <t>ESDEB</t>
  </si>
  <si>
    <t>Escuadron de Seguridad y Defensa</t>
  </si>
  <si>
    <t>Inspección General</t>
  </si>
  <si>
    <t>Dirección de Material</t>
  </si>
  <si>
    <t>DILOG</t>
  </si>
  <si>
    <t>Dirección Logística de los servicios </t>
  </si>
  <si>
    <t>SUVMAN</t>
  </si>
  <si>
    <t>Subdirección de Mantenimiento</t>
  </si>
  <si>
    <t xml:space="preserve"> PCA</t>
  </si>
  <si>
    <t>Plan de Calidad Aeronáutico</t>
  </si>
  <si>
    <t>KNOW - HOW</t>
  </si>
  <si>
    <t>Saber hacer</t>
  </si>
  <si>
    <t>PODBA</t>
  </si>
  <si>
    <t>Operaciones de Defensa de Bases Aéreas</t>
  </si>
  <si>
    <t>ZDS</t>
  </si>
  <si>
    <t>Zonas Desconcentradas de Seguridad</t>
  </si>
  <si>
    <t>ACS</t>
  </si>
  <si>
    <t>Área Coordinada de Seguridad</t>
  </si>
  <si>
    <t>POSPE</t>
  </si>
  <si>
    <t>Plan de Operaciones de Seguridad de Personajes y Equipo Especial</t>
  </si>
  <si>
    <t>CF- PAE</t>
  </si>
  <si>
    <t>Componente Físico del Poder Aéreo Espacial</t>
  </si>
  <si>
    <t>CFPAE</t>
  </si>
  <si>
    <t>GAO) </t>
  </si>
  <si>
    <t>Grupos Armados Organizados</t>
  </si>
  <si>
    <t>GDO</t>
  </si>
  <si>
    <t>Grupos Delincuenciales Organizados</t>
  </si>
  <si>
    <t>GAOr</t>
  </si>
  <si>
    <t>Grupos Armados Organizados residuales</t>
  </si>
  <si>
    <t>PCA</t>
  </si>
  <si>
    <t>Plan de Calidad</t>
  </si>
  <si>
    <t>Mapa de Riesgos de Corrupción  - Gestión Proceso Gestión Humana</t>
  </si>
  <si>
    <r>
      <t xml:space="preserve">
</t>
    </r>
    <r>
      <rPr>
        <b/>
        <sz val="11"/>
        <rFont val="Arial"/>
        <family val="2"/>
      </rPr>
      <t>Riesgo Residual</t>
    </r>
  </si>
  <si>
    <r>
      <t xml:space="preserve">IDENTIFICACIÓN DEL RIESGO
</t>
    </r>
    <r>
      <rPr>
        <i/>
        <sz val="11"/>
        <rFont val="Arial"/>
        <family val="2"/>
      </rPr>
      <t>Riesgo Inherente</t>
    </r>
  </si>
  <si>
    <r>
      <t xml:space="preserve">ANÁLISIS
</t>
    </r>
    <r>
      <rPr>
        <i/>
        <sz val="11"/>
        <rFont val="Arial"/>
        <family val="2"/>
      </rPr>
      <t>Riesgo Inherente</t>
    </r>
  </si>
  <si>
    <t>Fuentes Generadoras/Causa Inmediata/Causa Raiz</t>
  </si>
  <si>
    <t>Calificación del Control</t>
  </si>
  <si>
    <t>Consecuencias/Áreas de Impacto</t>
  </si>
  <si>
    <t>Causas</t>
  </si>
  <si>
    <t xml:space="preserve">Resultado  Evaluación Diseño del Control </t>
  </si>
  <si>
    <t xml:space="preserve">Resultado  Evaluación Ejecución del Control </t>
  </si>
  <si>
    <t xml:space="preserve">Solidez Integral </t>
  </si>
  <si>
    <t>Gestión Humana</t>
  </si>
  <si>
    <t>JERLA</t>
  </si>
  <si>
    <t xml:space="preserve">Posibilidad de recibir o solicitar cualquier dádiva o beneficio a nombre propio o de terceros para manipular o incluir sin soportes la información de carácter  laboral o personal en el sistema de información para la administración del talento humano.  </t>
  </si>
  <si>
    <t>Se refiere a la posibilidad de que se soliciten o reciban dádivas o beneficios particulares, con el fin de manipular o incluir información  laboral o personal sin soportes en el SIATH.</t>
  </si>
  <si>
    <t>Comportamientos no éticos del talento humano
Corrupción</t>
  </si>
  <si>
    <t>Generación de insumos para pagos o documentos que no corresponden a la realidad
Generación de información inválida</t>
  </si>
  <si>
    <t xml:space="preserve">Uso inadecuado de los permisos autorizados al personal que registra información en los sistemas 
</t>
  </si>
  <si>
    <t>Con el fin de que la información registrada en el SIATH cuente con los soportes correspondientes, el responsable asignado en  de Relaciones Laborales verificará mensualmente que los registros en el SIATH de las condecoraciones, sanciones, ascensos e ingreso al escalafón, cuenten en este Sistema con el número y fecha del acto administrativo que lo soporta, de lo anterior se realizará revisión aleatoria dejando constancia en acta. En caso de evidenciar novedades se informará al responsable para realizar los ajustes requeridos.</t>
  </si>
  <si>
    <t>M</t>
  </si>
  <si>
    <t>F</t>
  </si>
  <si>
    <t>La Sección Comando y Control, verificará trimestralmente​ los usuarios y permisos del SIATH para realizar depuración de usuarios (traslados, retiros) con el fin de que personal que ​cuente con permisos, tenga los accesos a los módulos que solo son de interés para esa Unidad o de acuerdo al cargo que desempeña dicho funcionario. En caso de detectar novedades, se solicitará a JETIC la desactivación de usuarios y permisos no requeridos.</t>
  </si>
  <si>
    <t xml:space="preserve">Reporte de Revisión </t>
  </si>
  <si>
    <t>JEFE SECCO</t>
  </si>
  <si>
    <t>Establecer la situación presentada, identificar sus causas y acciones correctivas requeridas
Informar al Jefe de la Jefatura y líder del proceso</t>
  </si>
  <si>
    <t xml:space="preserve">Análisis de causas y formulación de acciones
Oficios de comunicación
</t>
  </si>
  <si>
    <t>JERLA - CEODE</t>
  </si>
  <si>
    <t xml:space="preserve">Inmediato </t>
  </si>
  <si>
    <t>Novedades Detectadas registros SIATH: Registros revisados / Número de novedades detectadas en las selectivas mensuales JERLA</t>
  </si>
  <si>
    <t>CEODE</t>
  </si>
  <si>
    <t xml:space="preserve">Con el fin de verificar la información registrada en el SIATH, el Jefe de la Sección Comando y Control mensualmente realiza Auditorías SIATH y envía al personal responsable para ajustar novedades detectadas. </t>
  </si>
  <si>
    <t>Informar a la autoridad competente para iniciar investigación a que haya lugar y  a otras entidad involucradas.
Realizar las gestiones correspondientes para el reintegro de recursos que se hayan podido recibir sin corresponder.</t>
  </si>
  <si>
    <t>Oficios de Comunicación</t>
  </si>
  <si>
    <t xml:space="preserve">Posibilidad de recibir o solicitar cualquier dádiva o beneficio a nombre propio o de terceros para direccionar  procesos de incorporación, selección, trámite de reconocimientos, condecoraciones y estímulos. </t>
  </si>
  <si>
    <t xml:space="preserve">Hace referencia a la posibilidad de que se soliciten o reciban dádivas o beneficios particulares, con el fin de ejercer influencia o direccionar procesos de incorporación, selección, trámite de reconocimientos, condecoraciones, estímulos y bienestar, con el propósito de obtener un beneficio personal o para terceros, afectando la imagen institucional en el contexto interno y externo, y generando afectación económica por posibles reconocimientos, asignación de estímulos o pagos, así como las implicaciones administrativas y legales asociadas. </t>
  </si>
  <si>
    <t>Generación de pagos de reconocimientos sin cumplimiento de requisitos.
Asignación de estímulos sin cumplimiento de los requisitos.
*Incorporación y selección sin el cumplimiento de requisitos</t>
  </si>
  <si>
    <t xml:space="preserve">Generar liquidaciones sin contar con los debidos soportes en versión definitiva.
</t>
  </si>
  <si>
    <t xml:space="preserve">El revisor de la Sudirección de Nómina  verificará mensualmente la nómina salarial contra los soportes, para establecer la correspondencia de la misma, en caso de detectar novedades informará mediante correo electrónico al liquidador las observaciones para realizar las correcciones requeridas y generar la nómina definitiva. De lo anterior, se genera como evidencia Correos electrónicos con copia al Coordinador de nómina. </t>
  </si>
  <si>
    <t xml:space="preserve">Realizar socialización respecto a los procedimientos de administración de personal y consolidación de información para actualización del SIATH. </t>
  </si>
  <si>
    <t>Soporte socialización (mensajes de correo, actas, órdenes semanales/del día)</t>
  </si>
  <si>
    <t>JEFE DEDHU UMAS</t>
  </si>
  <si>
    <t>01/01/2022
01/06/2022</t>
  </si>
  <si>
    <t>30/06/2022
31/12/2022</t>
  </si>
  <si>
    <t>Realizar las gestiones correspondientes para el reintegro de recursos que hayan sido reconocidos  sin el cumplimiento de los requisitos</t>
  </si>
  <si>
    <t>JERLA - JEAES</t>
  </si>
  <si>
    <t xml:space="preserve">
N° de convocatorias de inversión posgradual por vigencia, al interior del país. (meta: 1 semestral)
Reconocimientos  autorizados revisados/Reconocimientos autorizados con cumplimiento de requisitos
Índice de satisfacción de las actividades de bienestar y familia en la FAC
Índice de escalafonamiento inscripción (oficiales - suboficiales)
Nº nóminas salariales liquidadas/Número de nóminas salariales revisadas
Nº Nóminas prestacionales liquidadas / Nº de Nóminas prestacionales revisadas
Número de formatos Control Conflicto de Intereses recibidos (Meta: 15)</t>
  </si>
  <si>
    <t xml:space="preserve">Registrar información errónea en el SIATH
</t>
  </si>
  <si>
    <t xml:space="preserve">Tramitar reconocimientos sin el cumplimiento de requisitos o con documentación incompleta
</t>
  </si>
  <si>
    <t xml:space="preserve">El responsable asignado en la Jefatura de Relaciones Laborales para SUMIL y SUCIV  cada vez que se reciban solicitudes de  reconocimientos (prima cuerpo administrativo, antigüedad, instalación y subsidios) verificará el cumplimiento de requisitos, en caso de no cumplir los requisitos o que los documentos presenten novedades novedades , se devuelve la documentación con las observaciones mediante oficio al solicitante </t>
  </si>
  <si>
    <t>Difusión a las Unidad de las novedades comunes y requisitios para el trámite del pago de primas y subsidios</t>
  </si>
  <si>
    <t>Circular</t>
  </si>
  <si>
    <t>JERLA - DIRECTOR DE PERSONAL</t>
  </si>
  <si>
    <t>II Trimestre</t>
  </si>
  <si>
    <t xml:space="preserve">Informar a la autoridad competente para iniciar investigación a que haya lugar. </t>
  </si>
  <si>
    <t>JEAES - JEPHU - JERLA - JEFAB - CEODE</t>
  </si>
  <si>
    <t xml:space="preserve">Seleccionar personal civil sin el cumplimiento de requisitos
</t>
  </si>
  <si>
    <t xml:space="preserve">En el desarollo del proceso de selección de personal civil modalidad libre nombramiento y remoción, el Comité Interdisciplinario en las UMA analiza y verifica toda la documentación entregada por los aspirantes en la página web autorizada, certificando que cumplan con los requisitos mínimos exigidos en cada perfil, de acuerdo con la normatividad vigente. Si el aspirante no cumple con los requisitos mínimos exigidos según el perfil al cual se encuentra postulando, el funcionario encargado de estudiar la hoja de vida y los soportes documentales dejará el respectivo registro en la plataforma diseñada para tal fin. De lo anterior, se dejará constancia en acta. </t>
  </si>
  <si>
    <t>JEFAB</t>
  </si>
  <si>
    <t xml:space="preserve">Asignar  alojamiento militar sin el cumplimiento de los requisitos establecidos en el Reglamento de Alojamiento Militar
</t>
  </si>
  <si>
    <t xml:space="preserve">El Comité Regional de alojamiento militar verifica  los requisitos establecidos en el reglamento de Alojamiento Militar, para la asignación de alojamiento militar en la Unidad, de lo cual dejará constancia en acta. </t>
  </si>
  <si>
    <t>D</t>
  </si>
  <si>
    <t>JEFAB realiza socialización a las Unidades del Reglamento de Alojamiento Militar</t>
  </si>
  <si>
    <t>Acta y listado de asistencia.</t>
  </si>
  <si>
    <t>JEFAB - ESPECIALISTA TRABAJO SOCIAL PLANES Y SERVICIOS</t>
  </si>
  <si>
    <t>I SEMESTRE</t>
  </si>
  <si>
    <t xml:space="preserve">Seleccionar a los beneficiarios de los planes de bienestar sin el cumplimiento de las políticas establecidas (desempeño superior, rotación del beneficio).
</t>
  </si>
  <si>
    <t xml:space="preserve">El Jefe Sección Familia y Bienestar Social del DEDHU, verifica que el personal postulado a los planes de bienestar, cumpla con los requisitos establecidos (desempeño superior y rotación del beneficio), dejando constancia en actas y listados del personal seleccionado. </t>
  </si>
  <si>
    <t xml:space="preserve">Cada vez que se programa la ejecución de un plan de bienestar, JEFAB envía oficio a las Unidades, estableciendo los criterios para determinar los candidatos. </t>
  </si>
  <si>
    <t>Circulares y comunicaciones de los planes de bienestar y criterios</t>
  </si>
  <si>
    <t>Verificar los puntos de control que hayan sido vulnerados para su análisis y ajustes correspondientes</t>
  </si>
  <si>
    <t>Soportes revisión procedimientos</t>
  </si>
  <si>
    <t>Máximo un mes luego de evidenciada la materialización</t>
  </si>
  <si>
    <t>JEAES</t>
  </si>
  <si>
    <t xml:space="preserve">Seleccionar beneficiarios de inversión en educación, sin el cumplimiento de requisitos.
</t>
  </si>
  <si>
    <t>El Especialista Egresados cada vez que se realiza convocatoria de necesidades de educación superior, verifica el cumplimiento de los requisitos por parte de los candidatos a inversión en educación de acuerdo con el instructivo GH-JEAES- INS-045, y presenta en la prejunta de inversión en educación la totalidad de candidatos y las novedades presentadas con los documentos requeridos en la convocatoria y los funcionarios que no cumplen los requisitos. En la pre-junta los asistentes (JEPHU-JEAES) aprueban o desaprueban el cumplimiento de los requisitos y recomiendan la priorización. De lo anterior se deja constancia en acta.</t>
  </si>
  <si>
    <t>JEPHU</t>
  </si>
  <si>
    <t xml:space="preserve">
Incorporar personal militar, que no cumpla con los requisitos
</t>
  </si>
  <si>
    <t xml:space="preserve">Con el objetivo de evitar errores o manipulación en el registro de las notas en el SINCO, el personal responsable designado para cada proceso/curso, genera reporte de los resultados de los exámenes de conocimiento desde la Blackboard el cual debe ser cargado en el SINCO diariamente, en caso de modificaciones al archivo o errores en el registro, el SINCO presentará error. </t>
  </si>
  <si>
    <t>DIRES realiza junta de selección presidida por COFAC o JEMFA según corresponda  para cada proceso (oficiales, suboficiales)  dejando constancia en acta donde se registra el personal seleccionado.</t>
  </si>
  <si>
    <t>Reporte ejecución junta</t>
  </si>
  <si>
    <t>JEPHU - DIRECTOR RECLUTAMIENTO Y CONTROL RESERVAS</t>
  </si>
  <si>
    <t>Realizar sensibilización a través de los medios de comunicación institucionales, respecto a los aspectos a tener en cuenta en el contacto entre los funcionarios de DIRES y los ciudadanos y aspirantes.</t>
  </si>
  <si>
    <t>Impresión de Pantalla de la difusión realizada</t>
  </si>
  <si>
    <t>I Trimestre
III Trimestre</t>
  </si>
  <si>
    <t xml:space="preserve">01/01/2022
01/07/2022
</t>
  </si>
  <si>
    <t xml:space="preserve">31/03/2022
30/09/2022
</t>
  </si>
  <si>
    <t xml:space="preserve">Emitir los actos administrativos y/o comunicaciones pertinentes para revertir decisiones o autorizaciones que se realizaron sin el cumplimiento de los requisios </t>
  </si>
  <si>
    <t>Actos administrativos / Oficios de Comunicación</t>
  </si>
  <si>
    <t>JEAES - JERLA - JEPHU</t>
  </si>
  <si>
    <t xml:space="preserve">
Otorgar medallas o condecoraciones a personal que no cumpla con los requisitos</t>
  </si>
  <si>
    <t xml:space="preserve">
El responsable asignado en la Dirección Proyección de Personal, realiza verificación de los requisitos de los candidatos para el otorgamiento de condecoraciones, dejando constancia en acta, el personal que los cumple. Posterior a ello se envía a JERLA para la elaboración del acto administrativo. </t>
  </si>
  <si>
    <t>Socializar en las UMA los cargos, situaciones administrativas y procesos en la FAC, que deben declarar los conflictos de intereses</t>
  </si>
  <si>
    <t>Circular Nivel Central 
UMAS: Mensajes de Difusión u otros</t>
  </si>
  <si>
    <t>CEODE - ESPECIALISTA SEGUIMIENTO Y EVALUACIÓN
JEFES DEDHU - UMAS</t>
  </si>
  <si>
    <t>Omitir la declaración de conflicto de intereses</t>
  </si>
  <si>
    <t>El Jefe Departamento de Desarrollo Humano de la UMA, verificará el diligenciamiento y reporte a través de los formatos establecidos respecto a conflictos de intereses (semestral de acuerdo a los traslados) y conflicto de intereses situacional (cada vez que se requiera), dejando evidencia en el formato GH-CEODE-FR-013 de Control Conflicto de Intereses, el cual remiten al CEODE cada seis (conflicto de intereses) o dos meses (conflicto de intereses situacional) según corresponda. En caso de evidenciar novedades en el diligenciamiento u omisión del reporte, solicitará al declarante o responsable de declaración, su reporte o ajustes en el diligenciamiento.</t>
  </si>
  <si>
    <t>Mantener la integridad y la legitimidad institucional</t>
  </si>
  <si>
    <t xml:space="preserve">
Posibilidad de recibir o solicitar cualquier dádiva o beneficio a nombre propio o de terceros para emplear conceptos médicos para efectos de JML (definitivas o provisionales) falsos o adulterados con el fin de obtener un beneficio económico.</t>
  </si>
  <si>
    <t xml:space="preserve">Hace referencia a que se soliciten o reciban dádivas o beneficios particulares, con el fin de que en las Juntas Médico Laborales, se empleen con conceptos médicos que no sean de la red interna y externa contratada. </t>
  </si>
  <si>
    <t>Toma de decisiones en las JML basadas en conceptos no válidos</t>
  </si>
  <si>
    <t>Recibir conceptos médicos que no sean de la red interna y externa contratada.</t>
  </si>
  <si>
    <t>Los responsables de medicina laboral asignados en el nivel central y en los ESM en coordinación con planeación, con el fin de que los conceptos médicos  que sirven como soporte para las Juntas Médicas sean de la red interna (DIMAE, DMEFA, CEOFA y ESM)  y red externa contratada (HOMIC y Hospitales Contratados por los ESM), verificarán tales conceptos y aquellos conceptos que no sean emitidos por tales fuentes, no serán aceptados. De la anterior verificación se dejará constancia en el formato GH-JEFSA-FR-026)</t>
  </si>
  <si>
    <t xml:space="preserve">DMEFA, DIMAE, SUBME, CEOFA y los ESM, nombrar Profesional de la Salud (un médico para conceptos médicos, odontologo conceptos odontológicos)   por orden del día   con el fin de  revisar los conceptos médicos y odontológicos, los cuales deben pertenecer a la red interna o red externa contrada.
En caso de novedades de vacaciones, turnos, comisiones se debe nombrar otro médico en reemplazo, mientras el titular está ausente por la novedades descritas.
</t>
  </si>
  <si>
    <r>
      <rPr>
        <b/>
        <sz val="11"/>
        <rFont val="Arial"/>
        <family val="2"/>
      </rPr>
      <t xml:space="preserve">
</t>
    </r>
    <r>
      <rPr>
        <sz val="11"/>
        <rFont val="Arial"/>
        <family val="2"/>
      </rPr>
      <t xml:space="preserve">Acta selectiva del 25% de los conceptos revisados por el médico nombrado por oden del día, verificando los criterios de aceptación del concepto: 1)Que el concepto pertenezca  a la red interna o externa contratada. 2) Que los datos del paciente coincidan (CC, HC, fecha de nacimiento, genero) 3) Fecha de inicio y circunstancias en que se presentó la afección por evaluar, signos y sintomas y principales examenres paraclínicos de la misma.  4)Diagnóstico, 5) Etiología. 6) Tratamientos verificados. 7) Estado actual. 8)Pronóstico  y 9) Conducta a seguir.
</t>
    </r>
    <r>
      <rPr>
        <b/>
        <sz val="11"/>
        <rFont val="Arial"/>
        <family val="2"/>
      </rPr>
      <t xml:space="preserve">Criterio selectiva: </t>
    </r>
    <r>
      <rPr>
        <sz val="11"/>
        <rFont val="Arial"/>
        <family val="2"/>
      </rPr>
      <t xml:space="preserve">
</t>
    </r>
    <r>
      <rPr>
        <b/>
        <sz val="11"/>
        <rFont val="Arial"/>
        <family val="2"/>
      </rPr>
      <t>(Mayor a 25 conceptos se realiza selectiva, menor a 25 conceptos se revisan todos)</t>
    </r>
  </si>
  <si>
    <t>SUBME, DMEFA, DIMAE, CEOFA
ESM</t>
  </si>
  <si>
    <t xml:space="preserve">En caso de que una Junta Médica se realice con conceptos que no sean de la red interna o red externa contratada deberá ser revocada y no tendrá validez.  Se deberá realizar nuevamente una Junta Médica con el soporte de los conceptos médicos red interna y externa contratada. </t>
  </si>
  <si>
    <t>Entregable Acta Revocatoria</t>
  </si>
  <si>
    <t>Mínimo 12 Horas, Máximo 24 Horas</t>
  </si>
  <si>
    <t>Porcentajes de conceptos medicos revisados:
Número de conceptos revisados / total conceptos recibidos (Muestra del 25%)</t>
  </si>
  <si>
    <t>Posibilidad de recibir o solicitar cualquier dádiva o beneficio a nombre propio o de terceros para manipular o incluir información de la oferta educativa en el SIEFA por parte del usuario responsable del cargue nombrado por la Unidad Educativa, que no corresponda a la información contenida en las carpeta física del curso, o registrar  información no correspondiente respecto a las planillas de las pruebas físicas en el SIIO-2</t>
  </si>
  <si>
    <t>Hace referencia a que se soliciten o reciban dádivas o beneficios particulares, con el fin de manipular o incluir información no correspondiente o sin soportes  en el SIEFA o en el SIIO, en lo referente al registro de cursos o información de prueba física, respectivamente.</t>
  </si>
  <si>
    <t xml:space="preserve">
Registrar en el SIEFA de información no correspondiente a los soportes físicos que reposan en las carpetas de los cursos. 
</t>
  </si>
  <si>
    <t>El Jefe de la sección planeación de las Unidad Educativa verificará  con periodicidad mensual la correspondencia entre la información registrada en la carpeta física y el SIEFA para la totalidad de los cursos programados en el mes sin importar su estado (abierto, cancelado, aplazado, cerrado), relacionando el antecedente en la casilla observaciones,  dejando constancia en el formato GH-JEA-FR-051, esta información será verificada por la Subdirección correspondiente en JEAES y en caso de novedades solicitará subsanar lo evidenciado.</t>
  </si>
  <si>
    <t xml:space="preserve">Verificar y tramitar por los medios institucionales establecidos, las solicitudes de permisos realizadas por las Unidades Educativas para acceso al SIEFA. </t>
  </si>
  <si>
    <t>Reporte solicitudes verificadas y tramitadas</t>
  </si>
  <si>
    <t>JEAES - RESPONSABLES CONTROL OFERTA EDUCATIVA</t>
  </si>
  <si>
    <t>Establecer la situación presentada, identificar sus causas y acciones correctivas requeridas</t>
  </si>
  <si>
    <t>Análisis de causas y formulación de acciones</t>
  </si>
  <si>
    <t xml:space="preserve">JEAES
</t>
  </si>
  <si>
    <t>Inmediato</t>
  </si>
  <si>
    <t xml:space="preserve">Novedades registros SIEFA: Número de cursos con novedades  en el cargue de información en el SIEFA en el trimestre, identifcados por el proceso o por dependencias externas al proceso Gestión Humana/Nº de cursos en el trimestre
</t>
  </si>
  <si>
    <t xml:space="preserve">El jefe de la sección planeación de la IES, con periodicidad semestral, revisará el cumplimiento de la oferta académica (programas con registro calificado y cursos de ascenso) de acuerdo al plan de estudios de los programas, comparando la veracidad de la información registrada en el Sistema SIEFA con las correspondientes carpetas de soportes físicos, dicha revisión será reportada a JEAES mediante acta </t>
  </si>
  <si>
    <t>La Unidad Educativa nombrará mediante orden semanal, de manera semestral al personal responsable en la Unidad Educativa del registro de información en el SIEFA de acuerdo a la oferta educativa.</t>
  </si>
  <si>
    <t xml:space="preserve">Soporte Nombramiento </t>
  </si>
  <si>
    <t xml:space="preserve">UNIDADES EDUCATIVAS - JEFE SECCIÓN PLANEACIÓN </t>
  </si>
  <si>
    <t>Semestral (inicio del semestre)</t>
  </si>
  <si>
    <t>01/01/2022
01/07/2022</t>
  </si>
  <si>
    <t>15/02/2022
15/08/2022</t>
  </si>
  <si>
    <t>Informar al Jefe de la Jefatura y líder del proceso</t>
  </si>
  <si>
    <t>Oficio Comunicación</t>
  </si>
  <si>
    <t xml:space="preserve">
Registrar  en el SIIO-2, de resultados de prueba física que no corresponden a las planillas de recolección de datos Prueba física. </t>
  </si>
  <si>
    <t xml:space="preserve">El Técnico especialista entrenamiento físico realiza selectiva mensual de mínimo el 5% de las planillas pruebas físicas reportadas por las Unidades mediante el formato GH-JEA-FR-046 verificándolas respeto al SIIO, dejando constancia en acta. En caso de detectar novedades se informará a la Unidad correspondiente para subsanar. </t>
  </si>
  <si>
    <t xml:space="preserve">JEAES realizará visitas de acompañamiento, donde se verificarán las carpetas físicas de los cursos y su correspondencia con el SIEFA, y se reportarán las actas visitas ejecutadas durante el trimestre. </t>
  </si>
  <si>
    <t>Actas de visitas de acompañamieto realizadas durante el periodo</t>
  </si>
  <si>
    <t>JEAES - DIEAF Y DIEOA PERSONAL ASIGNADO VISITAS DE ACOMPAÑAMIENTO</t>
  </si>
  <si>
    <t xml:space="preserve">Informar a la autoridad competente para iniciar investigación a que haya lugar. 
Informar a otras entidad involucradas.  </t>
  </si>
  <si>
    <t>El personal asignado por la Subdirección Entrenamiento Militar, cada vez que realice visitas de acompañamiento a las Unidades, verificará la ejecución de la prueba física en la Unidad, de acuerdo con los criterios establecidos, dejando constancia de lo evidenciado en el acta.</t>
  </si>
  <si>
    <t>Las Unidades Educativas cargan en la SVE mensualmente el formato de recolección de  datos Prueba Física realizadas por el personal militar, estas planillas serán revisadas y validadas por JEA - SUEMI.</t>
  </si>
  <si>
    <t xml:space="preserve">Formato de recolección de datos prueba física </t>
  </si>
  <si>
    <t xml:space="preserve">UNIDADES EDUCATIVAS - OFICIAL/SUBOFICIAL DEPORTES </t>
  </si>
  <si>
    <t>Declarar sin valor ni efecto el documento o información generada, producto de la información manipulada o registrada sin soportes o sin verificación</t>
  </si>
  <si>
    <t>Registrar  en el SIEFA de información no correspondiente a los resultados de los exámenes de Inglés.</t>
  </si>
  <si>
    <t xml:space="preserve">El Comandante de la Escuadrilla de Idiomas de la EPFAC en coordinación  con la Secretaria del Escuadrón Capacitación y el TCO realiza revisión aleatoria de los resultados cargados en el SIEFA constatando que los resultados tabulados sean congruentes con los registros físicos y los ingresados en el SIEFA, dejando registro mediante acta. </t>
  </si>
  <si>
    <t>Realizar las gestiones correspondientes para el reintegro de recursos que se hayan podido recibir sin corresponder.</t>
  </si>
  <si>
    <t>Incorporar, fidelizar y promover el desarrollo y desempeño del Talento Humano</t>
  </si>
  <si>
    <t>Posibilidad de afectación reputacional y económica por el Reconocimiento y pago de factores prestacionales, debido al trámite de situaciones administrativas de personal sin cumplimiento de los requisitos establecidos en la Ley.</t>
  </si>
  <si>
    <t>Hace referencia a la posibilidad de que por factores como la expedición de certificaciones sin el cumplimiento de los requisitos para el trámite de las situaciones administrativas de personal, ejecución de traslados sin el cumplimiento de los requisitos y normativa vigente, así como la modificación de la destinación del personal en la Unidad de destino, se tramiten de situaciones administrativas de personal sin cumplimiento de los requisitos establecidos en la Ley, ocasionando el reconocimiento y pago de factores prestacionales sin cumplimiento de los requisitos.</t>
  </si>
  <si>
    <t>Relaciones Laborales</t>
  </si>
  <si>
    <t>Reconocimiento y pago de factores prestacionales sin cumplimiento de los requisitos establecidos en la Ley</t>
  </si>
  <si>
    <t>Trámite de situaciones administrativas de personal sin cumplimiento de los requisitos establecidos en la Ley.</t>
  </si>
  <si>
    <t xml:space="preserve">Errores ejecución de los traslados internos.
</t>
  </si>
  <si>
    <t>Cada vez que la Unidad requiera realizar un traslado interno de personal militar, previa elaboración del concepto funcional, el Jefe de DEDHU deberá contar con la aprobación escrita por parte de JEPHU, de lo que se dejará evidencia en la comunicación de solicitud y aprobación.</t>
  </si>
  <si>
    <t>JERLA y JEPHU verificarán en las visitas de acompañamiento: traslados internos, cargos, nombramientos, encargos, dejando constancia en actas reportando durante el trimestre las visitas efectuadas. En caso de novedades la Unidad deberá realizar las correcciones requeridas para subsanarlas.</t>
  </si>
  <si>
    <t>Actas de visitas de acompañamiento</t>
  </si>
  <si>
    <t>PERSONAL DESIGNADO VISITAS DE ACOMPAÑAMIENTO JERLA y JEPHU</t>
  </si>
  <si>
    <t>Informar al Jefe de la Jefatura y líder del Proceso</t>
  </si>
  <si>
    <t>Oficio comunicación situación presentada</t>
  </si>
  <si>
    <t xml:space="preserve">JEPHU - JERLA </t>
  </si>
  <si>
    <t xml:space="preserve">Traslados Vs Modificaciones: 
N° de traslados realizados / modificaciones de traslados </t>
  </si>
  <si>
    <t xml:space="preserve">Cada vez que la Unidad determine que requiere realizar un traslado interno de personal civil, el Jefe de DEDHU/DEPER solicitará autorización a COFAC  con las destinaciones puntuales; previa verificación del grado, cargo, TOE, modalidad de nombramiento y manual de funciones que se encuentre vigente.  Dejando constancia en la comunicación de solicitud. </t>
  </si>
  <si>
    <t xml:space="preserve">Los Departamentos de Personal, realizarán selectiva para la verificación de la concordancia entre la Resolución de nombramiento personal civil de acuerdo con el acta de posesión, dejando constancia en acta. En caso de detectar novedades identificará el caso y subsanará de acuerdo con la normatividad vigente. </t>
  </si>
  <si>
    <t>Acta de selectiva</t>
  </si>
  <si>
    <t>Verificación, trámite y asignación del cargo de acuerdo con la normatividad vigente</t>
  </si>
  <si>
    <t>Oficios solicitud, nombramiento, acta de posesión</t>
  </si>
  <si>
    <t xml:space="preserve">Modificación de la destinación del personal en la Unidad de destino
</t>
  </si>
  <si>
    <t xml:space="preserve">Los Especialistas Operacionales proyección talento humano  verifican semestralmente el cumplimiento de requisitos del personal propuesto para traslados, previa elaboración del plan traslados. en caso de detectar el no cumplimiento de requisitos el personal propuesto no será incluido en el plan traslados se informará a la depedencia solicitante.  
</t>
  </si>
  <si>
    <t xml:space="preserve">Los Departamentos de Personal, realizarán selectiva para la verificación de la concordancia entre el nombramiento del personal militar y el acta de posesión, adicionalmente se verificará el cargo de acuerdo con la TOE y manual de funciones, dejando constancia en acta. En caso de detectar novedades identificará el caso y subsanará de acuerdo con la normatividad vigente. </t>
  </si>
  <si>
    <t xml:space="preserve">Identificar, subsanar y tramitar implicaciones laborales, legales y económicas </t>
  </si>
  <si>
    <t xml:space="preserve">Oficios, actos administrativos. </t>
  </si>
  <si>
    <t xml:space="preserve">Expedición de certificaciones sin el cumplimiento de los requisitos para el trámite de las situaciones administrativas de personal </t>
  </si>
  <si>
    <t>Cada vez que se requiera tramitar una situación administrativa de personal, el responsable asignado en la Subdirección de Civiles verifica el cumplimiento de los requisitos para la elaboración del acto administrativo, en caso de evidenciar novedades se informará al solicitante. De lo anterior se dejará evidencia en oficio.</t>
  </si>
  <si>
    <t>La Jefatura de Potencial Humano, con el fin de mitigar la posibilidad de realizar traslados sin la proyección de carrera y especialidad del personal Militar elabora el plan traslados desagregado hasta el último nivel, de lo anterior la Subdirección de Militares de JERLA realizará verificación aleatoria cada semestre de la OAP respecto al plan traslados. En caso de encontrar novedades se informará a la Unidad para que se subsane lo evidenciado.</t>
  </si>
  <si>
    <t>JERLA - SUBDIRECCIÓN MILITARES</t>
  </si>
  <si>
    <t>Identificación de controles vulnerados y definición de ajustes requeridos para los mismos</t>
  </si>
  <si>
    <t>Procedimiento actualizado</t>
  </si>
  <si>
    <t>Plazo no mayor a un mes luego de identificada la materialización</t>
  </si>
  <si>
    <t>Cada vez que se requiera tramitar una situación administrativa de personal militar, el Especialista Operacional proyección talento humano, verifica el cumplimiento de los requisitos, para remitir finalmente los trámites a JERLA, con el fin de elaborar el acto administrativo correspondiente. De lo anterior, se deja evidencia en oficio.</t>
  </si>
  <si>
    <t>Garantizar el desarrollo de habilidades y competencias del talento humano a través del proceso de formación, capacitación y entrenamiento de calidad e impacto</t>
  </si>
  <si>
    <t>Posibilidad de afectación  reputacional y económica, por  la pérdida de la capacidad para prestar el servicio educativo en la FAC, debido a deficiencias en la planeación y ejecución de la oferta educativa institucional o debilidades en los procesos de autoevaluación de los programas de educación superior.</t>
  </si>
  <si>
    <t>Corresponde a la posibilidad de que por deficiencias en la planeación y ejecución de la oferta educativa, así como falencias en los procesos de autoevaluación en el caso de programas de educación superior, la Institución pierda la capacidad para prestar el servicio educativo, ocasionando afectación económica y reputacional.</t>
  </si>
  <si>
    <t>Pérdida de la capacidad para prestar el servicio educativo en la FAC</t>
  </si>
  <si>
    <t xml:space="preserve">Deficiencias en la planeación y ejecución de la oferta educativa institucional
</t>
  </si>
  <si>
    <t xml:space="preserve">Déficit de instructores
</t>
  </si>
  <si>
    <t>5. Zona de riesgo Extremo</t>
  </si>
  <si>
    <t>El Jefe de la Sección Planeación de las Unidades Educativas verifica si existe déficit de instructores/profesores (militares y/o civiles), diligenciando el cuadro Control Déficit Instructores, relacionando todos los cursos desarrollados durante el trimestre vencido y dejando constancia en acta de las acciones ejecutadas en los casos en los que se evidenció déficit. Lo anterior se reportará a JEAES (DIEOA y DIEAF) según la orientación de la Oferta Educativa.</t>
  </si>
  <si>
    <t xml:space="preserve">JEAES con el objetivo de que el personal  que se desempeña como instructor mejore sus competencias para ejercer este rol, de manera trimestral verificará que el personal requerido realice el curso de instructor académico. De lo anterior, se dejará constancia mediante listado del personal capacitado así como el oficio emitido por ESUFA,  el personal que requiera el curso y no lo haya realizado, se deberá programar para su ejecución en el siguiente periodo. </t>
  </si>
  <si>
    <t>Listado de personal capacitado, Oficio</t>
  </si>
  <si>
    <t>JEAES - ESPECIALISTA PROGRAMAS DE CAPACITACIÓN</t>
  </si>
  <si>
    <t>DIEAF - DIEOA - DIESU</t>
  </si>
  <si>
    <t xml:space="preserve">Porcentaje de Cumplimiento oferta educativa entrenamiento apoyo a la fuerza en la FAC
</t>
  </si>
  <si>
    <t>El Jefe de la Sección Planeación de las IES realizará verificación y análisis de disponibilidad de instructores/ profesores (militares y/o civiles) previo al inicio de cada semestre, realizando reporte a JEAES DIESU del cuadro control déficit de instructores así como las acciones ejecutadas o gestiones requeridas.</t>
  </si>
  <si>
    <t xml:space="preserve">JEAES, cada vez que se realice Consejo Directivo con las IES presentará las brechas existentes en la asignación de personal en los Grupos Académicos,Grupos de Investigación, Grupo de Alumnos y Grupo Cadetes de las IES, dejando constancia en el acta. En caso de no presentarse esta información en el Consejo se emitirá oficio de solicitud de necesidades de personal  de los Grupos académicos a las dependencias pertinentes. </t>
  </si>
  <si>
    <t xml:space="preserve"> Acta de reunión</t>
  </si>
  <si>
    <t>JEAES - SUBDIRECTOR GESTIÓN EDUCATIVA</t>
  </si>
  <si>
    <t>Definir plan de choque para el desarrollo de la oferta de acuerdo con las necesidades institucionales.</t>
  </si>
  <si>
    <t>Plan de choque</t>
  </si>
  <si>
    <t xml:space="preserve">Porcentaje de Cumplimiento oferta educativa entrenamiento operaciones aéreas en la FAC.
</t>
  </si>
  <si>
    <t xml:space="preserve">Debilidades en los procesos de autoevaluación  de los programas de educación superior </t>
  </si>
  <si>
    <t xml:space="preserve">El Director Entrenamiento Operaciones Aéreas, verificará la asignación de instructores y presentará semestralmente en la Junta de Autonomías la asignación de instructores y brechas existentes, con el fin de evitar que la falta de instructores interfiera con la ejecución de la oferta educativa. De lo anterior se reportará como evidencia los resultados generados en la Junta respecto a la asignación de instructores frente a las necesidades detectadas y el listado del personal asistente a la reunión. </t>
  </si>
  <si>
    <t xml:space="preserve">JEAES verificará semestralmente las necesidades de actualización de la documentación del área educativa en la FAC (Tales como: Directivas, procedimientos, instructivos, guías, formatos), con el fin de contar con un soporte documental  sólido y alineado a las necesidades institucionales y condiciones del contexto.
</t>
  </si>
  <si>
    <t>Reporte documentos actualizados o creados.</t>
  </si>
  <si>
    <t>Direcciones JEAES</t>
  </si>
  <si>
    <t>Determinar las causas de la materialización y establecer acciones que las subsanen y disminuyan los impactos</t>
  </si>
  <si>
    <t>Análisis de causas y plan de acción</t>
  </si>
  <si>
    <t>Porcentaje de Cumplimiento oferta educativa educación superior</t>
  </si>
  <si>
    <t>Falencias en los procesos de autoevaluación de acuerdo a la normatividad educativa</t>
  </si>
  <si>
    <t>El responsable asignado en las IES realizará el proceso de autoevaluación de programas e institucional de acuerdo con la periodicidad de los registros calificados y/o acreditaciones, y emitirán informe semestral de avance de los planes de mejoramiento.</t>
  </si>
  <si>
    <t xml:space="preserve">La Dirección de Entrenamiento Apoyo a la Fuerza de JEAES realizará semestralmente seminarios de capacitación a los instructores de inglés de la FAC dejando como evidencia la programación del seminario. </t>
  </si>
  <si>
    <t>Programación Seminario</t>
  </si>
  <si>
    <t>Deficiencias en la planeación y ejecución de la oferta educativa de la FAC</t>
  </si>
  <si>
    <t xml:space="preserve">El responsable del control de la oferta educativa en cada Subdirección de DIEAF/DIEOA,  realizará control mensual  al cumplimiento de la oferta educativa para la totalidad de cursos programados en el mes inmediatamente anterior, dejando constancia en el formato GH-JEA-FR-051 de acuerdo con lo verificado en el aplicativo SIEFA. En caso de novedades  solicitará a la Unidad Educativa informar y subsanar lo evidenciado. </t>
  </si>
  <si>
    <t xml:space="preserve">Nombrar mediante la orden del día de la Unidad, el personal de Instructores por cada una de las orientaciones (vuelo, capacitación, técnica, militar) que se desempeñarán semestralmente. </t>
  </si>
  <si>
    <t>Orden del día</t>
  </si>
  <si>
    <t>UNIDADES EDUCATIVAS - JEFE SECCIÓN PLANEACIÓN</t>
  </si>
  <si>
    <t>SEMESTRAL (Inicio semestre)</t>
  </si>
  <si>
    <t>Consolidar el sistema de Ciencia, Tecnología e Innovación Institucional</t>
  </si>
  <si>
    <t xml:space="preserve">Posibilidad de afectación económica y reputacional, por el incremento de la dependencia tecnológica extranjera, debido a la insuficiencia de talento humano e infraestructura requerida  para desarrollar actividades de ciencia tecnología e innovación </t>
  </si>
  <si>
    <t xml:space="preserve">Hace referencia a la posibilidad de que factores como la insuficiencia de talento humano con niveles de formación adecuados y de infraestructura tecnológica requerida para el funcionamiento del Sistema de Ciencia Tecnología e Innovación,  se incremente la dependencia de tecnología extranjera, ocasionando afectación económica y reputacional  de la FAC.  </t>
  </si>
  <si>
    <t>Insumos</t>
  </si>
  <si>
    <t>Incremento de la dependencia tecnológica extranjera</t>
  </si>
  <si>
    <t xml:space="preserve">Insuficiencia de talento humano con nivel de formación
 adecuado </t>
  </si>
  <si>
    <t>Insuficiente talento humano con los niveles de formación adecuados</t>
  </si>
  <si>
    <t xml:space="preserve">El Especialista Operacional Investigacion Aplicada verificará semestralmente el cumplimiento del instructivo GH-JEA-INS-017  para identificar, vincular, capacitar, reconocer y estimular el talento humano vinculado al Sistema de Ciencia, Tecnología e Innovación de la Fuerza Aérea Colombiana, en caso de novedades en su ejecución DICTI realizará las acciones  correctivas requeridas. </t>
  </si>
  <si>
    <t xml:space="preserve">La Dirección de Ciencia, Tecnología e Innovación, verificará las necesidades de talento humano requerido para el fortalecimiento del SCTeI, realizando su consolidación y envío a JEPHU. 
</t>
  </si>
  <si>
    <t>Oficio Solicitud</t>
  </si>
  <si>
    <t>JEAES - ESPECIALISTA OPERACIONAL INVESTIGACION APLICADA</t>
  </si>
  <si>
    <t>JEAES - DICTI</t>
  </si>
  <si>
    <t>Número de recursos Operacionales de Ciencia y Tecnologia (anualmente)</t>
  </si>
  <si>
    <t>Infraestructura tecnológica insuficiente u obsoleta</t>
  </si>
  <si>
    <t>El Especialista Operacional Investigacion Aplicada verificará durante el I trimestre de la vigencia que el plan operacional de fortalecimiento de los Centros de Investigación, cuente con los criterios y lineamientos requeridos, en caso de novedades en su estructuración, retroalimentará y asesorará al centro de investigación para su correcta formulación.</t>
  </si>
  <si>
    <t xml:space="preserve">Semestralmente, el Director de Ciencia Tecnología e Innovación presenta las necesidades educativas y aplicaciones del personal vinculado al SCTeI de acuerdo a los perfiles profesionales, laborales y requisitos de los cargos a ocupar en tal Sistema, para acceder a inversión en educación. De esto se tiene como evidencia oficios y formatos de aplicación.  </t>
  </si>
  <si>
    <t>Oficios y aplicaciones para la inversión en educación</t>
  </si>
  <si>
    <t>Establecer las causas asociadas a la materialización del riesgo.</t>
  </si>
  <si>
    <t>Análisis causas de materialización</t>
  </si>
  <si>
    <t xml:space="preserve">Número de infraestructura de los centros capacidades como: (Equipos,materiales y simuladores)   </t>
  </si>
  <si>
    <t xml:space="preserve">El Especialista Operacional Investigacion Aplicada verificará semestralmente la ejecución y porcentaje de cumplimiento de las actividades planteadas para la vigencia 2021 con el fin de fortalecer las capacidades propias de cada Centro de Investigación y contribuir a la disminución de la dependencia tecnológica. </t>
  </si>
  <si>
    <t xml:space="preserve">Anualmente la  Dirección de Ciencia Tecnología e innovación, verificará los recursos Operacionales del SCTeI. En caso de requerirse o evidenciar novedades realizará su actualización, de lo anterior realizará reporte y soportes asociados a la actualización o verificación realizada. 
</t>
  </si>
  <si>
    <t xml:space="preserve">Oficios </t>
  </si>
  <si>
    <t>Identificar y priorizar los elementos del Sistema de CTeI que requieren de intervención y definir las acciones, roles y responsabilidades para su implementación.</t>
  </si>
  <si>
    <t xml:space="preserve">Plan de acción </t>
  </si>
  <si>
    <t>Número de investigadores en la TOE de Ciencia y Tecnologia(anualmente)</t>
  </si>
  <si>
    <t xml:space="preserve">Los Centros de Investigación identificarán y solicitarán el talento humano de acuerdo al perfil de los roles para vincular al sistema, y solcitar infraestructura de lo anterior se evidenciará en las solicitudes realizadas, lo cual será verificado por DICTI. En caso de novedades, el Centro de Investigación subsanará lo evidenciado.  </t>
  </si>
  <si>
    <t>Oficio o correo electrónico</t>
  </si>
  <si>
    <t>Directores Centros de I+D+i</t>
  </si>
  <si>
    <t>Incorporar, fidelizar y promover el desarrollo y desempeño del talento humano</t>
  </si>
  <si>
    <t xml:space="preserve">Posibilidad de afectación económica y reputacional por  falta de talento humano entrenado en fisiología aeroespacial,  debido a la  atención inoportuna de los requerimientos de entrenamiento en  fisiología aeroespacial </t>
  </si>
  <si>
    <t xml:space="preserve">Factores como la falta de disponibilidad de equipos para el entrenamiento fisiológico, debilidad en la oferta en el entrenamiento de fisiología  aeroespacial, puede generar una atención inorpotuna de requerimientos de entrenamiento en fisiología aeroespacial, generando afectación reputacional y económica, al no contar con talento humano con entrenamiento en fisiología aeroespacial. </t>
  </si>
  <si>
    <t xml:space="preserve">Falta de talento humano capacitado necesario para realizar  el entrenamiento en  fisiología aeroespacial </t>
  </si>
  <si>
    <t>Atención inoportuna de los requerimientos de entrenamiento en fisiología aeroespacial</t>
  </si>
  <si>
    <t>Económica y reputacional</t>
  </si>
  <si>
    <t>Cancelación de vuelos de cámara hipobárica y desorientador espacial que afecta el entrenamiento del personal operativo</t>
  </si>
  <si>
    <t xml:space="preserve">El Director DIMAE  designa trimestralmente el personal que va a realizar el entrenamento fisiológico cada mes y asi realizar  programación  de entrenamiento de cámara de altura con personal de salud guarnición de Bogotá, dejando como evidencia cuadro Excel con la programación. </t>
  </si>
  <si>
    <t xml:space="preserve">JEFSA realiza  la programación con personal administrativo logístico de la JEFSA, previo entrenamiento.
</t>
  </si>
  <si>
    <t>Cuadro en Excel con la programación y Pantallazo del SIEFA.</t>
  </si>
  <si>
    <t>JEFSA-DIMAE</t>
  </si>
  <si>
    <t xml:space="preserve">
Realizar la reprogramacion del vuelo cancelado en un termino no mayor a un dia y realizar plan choque reajustando la programacion con personal entrenado  disponible  
</t>
  </si>
  <si>
    <t xml:space="preserve">plan choque reajustando la programacion con personal entrenado  disponible  </t>
  </si>
  <si>
    <t xml:space="preserve">Máximo 24 Horas </t>
  </si>
  <si>
    <t>Porcentaje mantenimiento autonomía de vuelo por aptitud psicofísica especial:
Número total de militares que tendrán vencimiento de su aptitud psicofísica especial de vuelo en el transcurso del trimestre evaluado /  Número de militares quienes tenían vencimiento de su aptitud psicofísica especial de vuelo en el transcurso del trimestre evaluado y a quienes DIMAE les renovó oportunamente la vigencia de su aptitud, es decir, DIMAE no permitió su vencimiento.</t>
  </si>
  <si>
    <t>Prestar servicios de salud integral</t>
  </si>
  <si>
    <t>Posibilidad de afectación económica y reputacional, por multas o sanciones, debido  a la atención inoportuna en la prestación de servicios de salud de acuerdo con el MATIS (Modelo de Atención Integral en Salud)</t>
  </si>
  <si>
    <t xml:space="preserve">Hace referencia a que factores como la falta de integración entre el Modelo de Atención Integral en Salud y las Rutas integrales de Atención en Salud, debilidad en  la caracterización, seguimiento y gestión del riesgo en salud de los usuarios  adscritos a la FAC, pueden generar una atención inorpotuna en la prestación de servicios de salud de acuerdo al MATIS, generando afectación reputacional a la imagen institucional así como económica por multas o sanciones. </t>
  </si>
  <si>
    <t>Multas, sanciones</t>
  </si>
  <si>
    <t xml:space="preserve">Atención inoportuna en la prestación de servicios de salud de acuerdo con el MATIS (Modelo de Atención Integral en Salud)
</t>
  </si>
  <si>
    <t xml:space="preserve"> Pérdida de continuidad en la atención. 
Aumento de la carga de la enfermedad 
Desviación de recursos destinados a prevención hacia curación de enfermedad lo que aumenta el costo en salud 
Insatisfacción de los usuarios que podrían  generar una denuncia ante los entes reguladores y afectar la imagen institucional</t>
  </si>
  <si>
    <t xml:space="preserve">El líder del MATIS de JEFSA y de los ESM  identifican y realizan seguimiento permanente de incidencia y prevalencia de patologías de impacto para generar intervención en medidas de prevención, de manera trimestral  elaboran  informe de gestión de avances de implementación MATIS. </t>
  </si>
  <si>
    <t xml:space="preserve">
Realizar reuniones  para el  análisis de pacientes caracterizados e identificados con patologías de alto costo teniendo en cuenta el modelo de atención integral en salud. 
</t>
  </si>
  <si>
    <t>Acta de reunión trimestral</t>
  </si>
  <si>
    <t>JEFSA-DISSA
 DIMAE, DMEFA -SUSEA
ESM</t>
  </si>
  <si>
    <t xml:space="preserve">Canalización inmediata a RIA  en caso de identificación de paciente de alto riesgo en informe de avance de implementación de MATIS, Reporte Gestión del riesgo </t>
  </si>
  <si>
    <t>Reporte Gestión del riesgo Canalización inmediata a Ruta Atención Integral en Salud</t>
  </si>
  <si>
    <t>JEFSA-DISSA
 DIMAE, DMEFA SUSEA
ESM</t>
  </si>
  <si>
    <t>Máximo 48 Horas</t>
  </si>
  <si>
    <t xml:space="preserve">Porcentaje de usuarios de 1 año de edad que cuentan con una valoración integral
Porcentaje de usuarios de 9 años de edad que cuentan con una valoración integral
Porcentaje de usuarios de 12-17 años de edad que cuentan con una valoración integral
Porcentaje de usuarios de 18-28 años de edad que cuentan con una valoración integral 
Porcentaje de usuarios de 29-59 años de edad que cuentan con una valoración integral
Porcentaje de usuarios de 60 y más años de edad que cuentan con una valoración integral
</t>
  </si>
  <si>
    <t>Posibilidad de afectación económica por multas o sanciones y reputacional respecto a la imagen institucional, debido Vencimiento o daños de los insumos medico quirúrgicos, odontológicos, reactivos de laboratorio e imagenología. (JEFSA-ESM)</t>
  </si>
  <si>
    <t>Debilidad en la  gestion de los insumos médico quirúrgicos, odontológicos, reactivos de laboratorio e imagenología.</t>
  </si>
  <si>
    <t>Multas o sanciones y reputacional respecto a la imagen institucional,</t>
  </si>
  <si>
    <t>Vencimiento o daños de los insumos medico quirúrgicos, odontológicos, reactivos de laboratorio e imagenología.</t>
  </si>
  <si>
    <t>Debilidad en el proceso de planeacion para adquisición y distribución de los insumos para los distintos ESM de la JEFSA. 
Bajo conocimiento de la gestión de los insumos médico quirúrgicos, odontológicos, reactivos de laboratorio e imagenología.</t>
  </si>
  <si>
    <r>
      <rPr>
        <b/>
        <sz val="11"/>
        <rFont val="Arial"/>
        <family val="2"/>
      </rPr>
      <t>Nivel central y Unidades:</t>
    </r>
    <r>
      <rPr>
        <sz val="11"/>
        <rFont val="Arial"/>
        <family val="2"/>
      </rPr>
      <t xml:space="preserve"> Dentro de las selectivas realizadas al almacén mensualmente, el auditor deberá realizar un acta general donde deje evidencia de la verificación de los insumos medico quirúrgicos, odontológicos, reactivos de laboratorio e imagenología, lo anterior acuerdo verificación al formato (GH-JEFSA-FR-144) llevado por los almacenistas y la semaforización física de los insumos almacenados en el almacén. En mencionada tarea el auditor se centrará en verificar los insumos con menos de 1 año para su vencimiento e indagará sobre la gestión del almacenista para minimizar el riesgo de vencimiento. (Mensual) </t>
    </r>
  </si>
  <si>
    <t>Efectuar la implementación y control de la guía GH-JEFSA-GUI-006 GUIA PARA EL MANEJO DE MEDICAMENTOS, BIOLÓGICOS, E INSUMOS MEDICO QUIRÚRGICOS, ODONTOLÓGICOS, REACTIVOS DE LABORATORIO E IMAGENOLOGÍA DE LOS ESTABLECIMIENTOS DE SANIDAD MILITAR. Manteniendo actualizado formato (GH-JEFSA-FR-144) por parte del Almacenista. (trimestral)</t>
  </si>
  <si>
    <t>Entregable nivel central ( JEFSA (DIMAE- CEOFA-) y DMEFA) y Unidades: formato (GH-JEFSA-FR-144) por parte del Almacenista. (trimestral)</t>
  </si>
  <si>
    <t xml:space="preserve">
Nivel Central
Responsable: JEFSA por: DIMAE, CEOFA.
DMEFA 
Nivel  Unidades
 Responsable: 
Unidades: CACOM1,
CACOM2, CACOM3,CACOM4, CACOM5, CACOM6, EMAVI, CATAM, CAMAN, GAORI, GACAS, GAAMA, GACAR</t>
  </si>
  <si>
    <t>Se procede a Implementar lo dispuesto en el GH-JEFSA-INS-005 INSTRUCTIVO DE BAJA DE ACTIVOS FIJOS
Y ELEMENTOS DE CONSUMO - JEFSA. Sobre las activiades que deben realizar y las evidencias que sustenten las gestiones del almacenista con relacion a los insumos. y posteriormente Efectuar acciones disciplinarias a qie haya lugar</t>
  </si>
  <si>
    <t>Canalización inmediata de acuerdo a instructivo baja de activos fijos y elementos de consumo JEFSA y posteriormente Efectuar acciones disciplinarias a qie haya lugar</t>
  </si>
  <si>
    <t>Numero de ítems gestionados con radios + Número de ítems al Servicio + Número de ítems sin gestión con fecha menos a seies meses de vencimiento/ total número de ítems semaforizados en rojo
(trimestral)</t>
  </si>
  <si>
    <t>CEOFA</t>
  </si>
  <si>
    <t>Centro de Salud Oral Fuerza Aérea </t>
  </si>
  <si>
    <t>DEDHU </t>
  </si>
  <si>
    <t>Departamento de Desarrollo Humano</t>
  </si>
  <si>
    <t>DICTI</t>
  </si>
  <si>
    <t>Dirección Ciencia Tecnología e Innovación </t>
  </si>
  <si>
    <t>DIEAF</t>
  </si>
  <si>
    <t>Dirección Entrenamiento Apoyo a la Fuerza </t>
  </si>
  <si>
    <t>DIEOA</t>
  </si>
  <si>
    <t>Dirección Entrenamiento Operaciones Aérea </t>
  </si>
  <si>
    <t>DIESU</t>
  </si>
  <si>
    <t>Dirección Educación Superior</t>
  </si>
  <si>
    <t>DIMAE</t>
  </si>
  <si>
    <t>Dirección Medicina Aeroespacial </t>
  </si>
  <si>
    <t>Dirección Medicina Aeroespacial  </t>
  </si>
  <si>
    <t>DISSA</t>
  </si>
  <si>
    <t>Dirección Servicios de Salud Asistencial</t>
  </si>
  <si>
    <t>DMEFA </t>
  </si>
  <si>
    <t>Dispensario Médico Fuerza Aérea</t>
  </si>
  <si>
    <t>ESCEAS</t>
  </si>
  <si>
    <t>Escuadrones de Educación Aeronáutica  </t>
  </si>
  <si>
    <t>ESM</t>
  </si>
  <si>
    <t>Establecimiento de Sanidad Militar </t>
  </si>
  <si>
    <t>GRUEAS </t>
  </si>
  <si>
    <t>Grupos de Educación Aeronáutica </t>
  </si>
  <si>
    <t>Jefatura Educación Aeronáutica y Espacial </t>
  </si>
  <si>
    <t>JEAES </t>
  </si>
  <si>
    <t>Jefatura Educación Aeronáutica y Espacial  </t>
  </si>
  <si>
    <t>Jefatura Familia y Bienestar Social </t>
  </si>
  <si>
    <t>Jefatura Potencial Humano </t>
  </si>
  <si>
    <t>Jefatura Relaciones Laborales </t>
  </si>
  <si>
    <t>MATIS</t>
  </si>
  <si>
    <t>Modelo Atención Integral en Salud  </t>
  </si>
  <si>
    <t>RIA</t>
  </si>
  <si>
    <t>Ruta de Atención Integral en Salud</t>
  </si>
  <si>
    <t>SECOC</t>
  </si>
  <si>
    <t>Sección Comando y Control de Personal</t>
  </si>
  <si>
    <t>SUBME</t>
  </si>
  <si>
    <t>Subdirección Médica </t>
  </si>
  <si>
    <t>SUCAP</t>
  </si>
  <si>
    <t>Subdirección Capacitación  </t>
  </si>
  <si>
    <t>Calificación del control</t>
  </si>
  <si>
    <t xml:space="preserve">Resultado Evaluación Diseño del Control </t>
  </si>
  <si>
    <t xml:space="preserve">Resultado Evaluación Ejecución del Control </t>
  </si>
  <si>
    <t xml:space="preserve">solidez Individual </t>
  </si>
  <si>
    <t>Inspección, Control y Gestión de Seguridad Operacional</t>
  </si>
  <si>
    <t>Consolidar la Gestión y Desempeño Institucional
lSostener, preservar y proteger el poder aéreo, espacial y ciberespacial</t>
  </si>
  <si>
    <t>Fortalecer el Sistema de Evaluación y Seguimiento 
Fortalecer la Gestión Riesgo Operacional</t>
  </si>
  <si>
    <t>2022-GEFA-IS Posibilidad de recibir o solicitar dádivas o beneficios a nombre propio o de terceros, para cumplir las funciones de inspección, investigación de EVESOS y gestión de las denuncias por posibles hechos de corrupción.</t>
  </si>
  <si>
    <t>Demostrar intención de omitir o manipular información para obtener un beneficio o beneficiar u hostigar a un tercero, durante el ejercicio de los roles de control interno, durante las investigaciones de Eventos de Seguridad Operacional y durante la gestión de las denuncias por posibles hechos de corrupción.
Beneficio: dádivas, proteger la proyección profesional del inspector o investigador o de un tercero, dinero, agilización de trámites, alteración de informes, entre otros.
MATERIALIZACION: Cuando se presenten quejas o denuncias derivadas del ejercicio como inspector o investigador</t>
  </si>
  <si>
    <t>Quejas o denuncias por obtención de beneficios propios o para un tercero</t>
  </si>
  <si>
    <t>Omisión o manipulación de información en el ejercicio de las funciones de inspección, investigación de EVESOS y de la gestión de las denuncias por posibles hechos de corrupción</t>
  </si>
  <si>
    <t>Posibles comportamientos no éticos del personal; hurtos activos; Fraude interno (corrupción, soborno).</t>
  </si>
  <si>
    <t>Zona de Riesgos Extrema</t>
  </si>
  <si>
    <t>El inspector líder/responsable,  verifica que los miembros del equipo inspector cumplan con los principios y los requisitos establecidos en el perfil del inspector-Reglamento Inspección y Control. En caso de encontrar inspectores que no cumplan los requisitos o presenten conflicto de interés se deberá asignar un nuevo inspector.  Evidencia : Plan de Inspección</t>
  </si>
  <si>
    <t>Socializar lineamientos para determinar impedimentos  que interfieran o influencien el juicio del inspector designado y establecer las acciones a tomar para para la resolución de conflictos de interes.</t>
  </si>
  <si>
    <t>Procedimientos y Reglamentos</t>
  </si>
  <si>
    <t>IGEFA DIINS</t>
  </si>
  <si>
    <t xml:space="preserve">1. Comunicar el hecho al competente
2. Nombrar nuevo equipo para Inspecciona,  investigar el EVESO y realizar la gestión de las denuncias por posibles hechos de corrupción
</t>
  </si>
  <si>
    <t>Documentos 
Oficios</t>
  </si>
  <si>
    <t>Inducción al cargos de personal IGEFA-DIINS-ORICO-Socialización principios, valores y conflito de intereses</t>
  </si>
  <si>
    <t xml:space="preserve">Actas </t>
  </si>
  <si>
    <t xml:space="preserve">El Subdirector de Investigación de seguridad operacional, en forma permanente, supervisa y controla que se apliquen las medidas de seguridad establecidas  para la debida custodia de la información sensible de las investigaciones (informe final, pruebas, entrevistas y de más documentos). En caso de observar vulnerabilidad de los controles deberán tomar las acciones pertinentes y evaluar la necesidad de nuevos controles. Evidencia:  Acta </t>
  </si>
  <si>
    <t>Establecer y socializar controlar que se cumplan los lineamientos para determinar impedimento  que interfieran o influencien el juicio del investigador de accidentes  designado y establecer las acciones a tomar para para la resolución de conflictos de interes.</t>
  </si>
  <si>
    <t>IGEFA DISOP</t>
  </si>
  <si>
    <t>El jefe Oficina de Integridad de forma permanente supervisa que se apliquen las medidas para la reserva de la información de las denuncias (informes, pruebas, denunciante y demás documentos), y cada funcionario de la OFINT deberá declarar un posible conflicto de interés. Evidencia: Acta</t>
  </si>
  <si>
    <t>Controlar acciones cuando se declare conflicto de intereses y realizar documento para reserva de la información de las denuncias por posibles hechos de corrupción.</t>
  </si>
  <si>
    <t>procedimientos y Reglamentos</t>
  </si>
  <si>
    <t>IGEFA-OFINT</t>
  </si>
  <si>
    <t>2022-COFAC-IS Posibilidad de pérdida reputacional, por queja de los inspeccionados debido a productos de inspección que no reflejan la realidad del inspeccionado y que no aportan valor agregado a las partes interesadas</t>
  </si>
  <si>
    <t>Productos que no cumplen con los criterios de claridad, oportunidad, utilidad y  objetividad (evidencia amplia y suficiente) y en general  que no aportan mejora a los procesos.
Entiéndase por valor agregado, la mejora adicional que adquiere el proceso derivado de los resultados de inspección
Entiéndase como productos los resultados de inspecciones, seguimientos, alertas, asesorias y acompañamiento
MATERIALIZACION: Cuando se presenten quejas o los resultados de las encuestas de satisfacción sean adversos
Cuando se eviencie que los procesos no mejoran los procedimientos, no se mejora una conducta, no se crean controles (se evidencia en los planes de mejoramiento derivados de inspecciones)</t>
  </si>
  <si>
    <t xml:space="preserve">Quejas de los inspeccionados
Resultados adversos de las encuestas de satisfacción </t>
  </si>
  <si>
    <t>Productos del inspección que no reflejan la realidad del inspeccionado y que no aportan valor agregado a las partes interesadas</t>
  </si>
  <si>
    <t>Errores en la aplicación de procedimientos
Falta de capacitación</t>
  </si>
  <si>
    <t>El inspector lider/responsable, cada vez que realice una inspección,  valida la claridad, oportunidad y valor agregado de los informes de inspección a través de la  verificación de la redacción, asignación de responsable y clasificación de incumplimientos y recomendaciones. En caso de de observarse novedades el inspector responsable deberá realizar las correcciones en forma inmediata. Evidencias: Informes preliminares y Finales de Inspección</t>
  </si>
  <si>
    <r>
      <rPr>
        <b/>
        <sz val="10"/>
        <color rgb="FF333333"/>
        <rFont val="Arial"/>
        <family val="2"/>
      </rPr>
      <t>Ejecutar el  Plan de Capacitación de la vigencia 2022.</t>
    </r>
    <r>
      <rPr>
        <sz val="10"/>
        <color rgb="FF333333"/>
        <rFont val="Arial"/>
        <family val="2"/>
      </rPr>
      <t xml:space="preserve">
Con una periodicidad trimestral iniciando en el mes de abril y finalización en el mes de diciembre.
Evidencias: actas de capacitación con numero de personal capacitado.
A Cargo de la Dirección de Inspecciones 
</t>
    </r>
  </si>
  <si>
    <t>Actas de capacitación 2022
Contratos realizados para capacitaciones.</t>
  </si>
  <si>
    <t xml:space="preserve">Director de Inspecciones </t>
  </si>
  <si>
    <t>01/04/2022
01/07/2022
01/10/2022</t>
  </si>
  <si>
    <t xml:space="preserve">
30/06/2022
30/09/2022
31/12/2022
</t>
  </si>
  <si>
    <t>1.Efectuar las correcciones a que haya lugar
2. Emitir políticas e instrucciones correctivas y preventivas</t>
  </si>
  <si>
    <t>El inspector lider /responsable,cada vez que realice una inspección, envia el informe preliminar del inspección a los procesos a fin de que presenten descargo a los incumplimientos detectados, para asegurar que el informe final emitido se ajuste cuenta con información clara, veraz y oportuna. Evidencias : Actas de Descargo</t>
  </si>
  <si>
    <r>
      <rPr>
        <b/>
        <sz val="10"/>
        <color rgb="FF333333"/>
        <rFont val="Arial"/>
        <family val="2"/>
      </rPr>
      <t xml:space="preserve">Ejecutar el  Programa de Inspecciones basado en riesgos de la vigencia 2022
</t>
    </r>
    <r>
      <rPr>
        <sz val="10"/>
        <color rgb="FF333333"/>
        <rFont val="Arial"/>
        <family val="2"/>
      </rPr>
      <t xml:space="preserve">Se realiza seguimiento con una periodicidad trimestral iniciando en el mes de enero y finalizando en el mes de diciembre.
Evidecias: Informes de Inspecciones basadas en riesgos.
A cargo de la Dirección de Inspecciones. </t>
    </r>
  </si>
  <si>
    <t xml:space="preserve">2022 Programa de Inspecciones /SVE
Informes de Inspecciones basadas en riesgos </t>
  </si>
  <si>
    <t>10/01/2022
01/04/2022
01/07/2022
01/10/2022</t>
  </si>
  <si>
    <t>El Director de Inspecciones, en forma permanente,  mantiene actualizados y socializados las normas y procedimientos para el ejecicio de los roles de control interno. En caso de de observarse novedades e incumplimientos, el responsable deberá realizar las correcciones en forma inmediata. Evidencias: Informes preliminares y Finales de Inspeccióón, asesorias, seguimientos</t>
  </si>
  <si>
    <r>
      <rPr>
        <b/>
        <sz val="10"/>
        <color rgb="FF333333"/>
        <rFont val="Arial"/>
        <family val="2"/>
      </rPr>
      <t xml:space="preserve">Emitir y socializar alertas preventivas
</t>
    </r>
    <r>
      <rPr>
        <sz val="10"/>
        <color rgb="FF333333"/>
        <rFont val="Arial"/>
        <family val="2"/>
      </rPr>
      <t>Con una periodicidad trimestral se emiten alertas y son socializadas a las UMAs 
Se inicia en el mes de abril y finaliza en el mes de diciembre
Evidencias;Actas de socialización, outlook, ordenes semanales, entre otros.
A cargo de la Dirección de Inspecciones y Jefe Oficina Regional de Control Interno en las UMAs.</t>
    </r>
  </si>
  <si>
    <t>Actas, outlook, Ordenes Semanales.</t>
  </si>
  <si>
    <t xml:space="preserve">Director de Inspecciones 
Jefes Oficinas Regionales de Control Interno </t>
  </si>
  <si>
    <r>
      <t xml:space="preserve">Inducción al cargos de personal IGEFA-DIINS-ORICO
</t>
    </r>
    <r>
      <rPr>
        <sz val="10"/>
        <color rgb="FF333333"/>
        <rFont val="Arial"/>
        <family val="2"/>
      </rPr>
      <t xml:space="preserve">En los trimestres correspondientes a los traslados en la Institución la Direccion de Inspecciones y los ORICOS deben efectuar la Inducción al personal trasladado.
Evidencia: Actas </t>
    </r>
  </si>
  <si>
    <t>Actas</t>
  </si>
  <si>
    <t>10/07/2022
1/10/2022</t>
  </si>
  <si>
    <t>30/09/2022
30/12/2022</t>
  </si>
  <si>
    <t>Sostener, preservar y proteger el poder aéreo, espacial y ciberespacial</t>
  </si>
  <si>
    <t>2022-COFAC-IS Posibilidad pérdida reputacional por queja de la sociedad civil al Estado Colombiano debido a la ocurrencia de Sucesos Operacionales que  afectan la integridad de personal, material y equipo, detrimento de recursos y de capacidad Operativa .</t>
  </si>
  <si>
    <t>Posibles daños a aeronaves no recuperable, fatalidades o algún tipo de discapacidad permanente a miembros de la tripulación, ocupantes de la aeronave o terceros como resultado de la ocurrencia de un Suceso  de Seguridad NO deseado</t>
  </si>
  <si>
    <t>No gestionar de manera efectiva  los peligros / riesgos operativos  presentados en las Unidades Militares Aéreas.</t>
  </si>
  <si>
    <t>Por el no cumplimiento de acciones de tratamiento insuficientes o inadecuadas a los EVESOS, normas y/o procedimientos obsoletos y por no cumplimiento de normas y/o procedimientos.</t>
  </si>
  <si>
    <t>Zona de riesgo Extremo</t>
  </si>
  <si>
    <t xml:space="preserve">
El Director de Seguridad Operacional a través de los señores Subdirectores SUPRE, SUISO, SUFIO y SUFHO revisaran, evaluaran , actualizaran y socializaran toda  la normatividad y demás documentación del proceso de prevención con el fin de mitigar la ocurrencia de sucesos operacionales no deseados..</t>
  </si>
  <si>
    <t>Catastrófico -100%</t>
  </si>
  <si>
    <t xml:space="preserve">15- Zona de Riesgo Extrema </t>
  </si>
  <si>
    <t xml:space="preserve">
Estructurar el programa de visitas de acompañamiento a las UMA de acuerdo a la organización y prioriacion de los riesgos identificados DISOP - SUPRE.  Revisar, evaluar  , actualizar y socializar   la Normatividad y demás documentación del proceso de Prevención SUPRE- SUISO.</t>
  </si>
  <si>
    <t>Informes generados de las visitas de acompañamiento, cumplmiento actividades Plan de Accion PREVAC y Recomendaciones investigaciones.</t>
  </si>
  <si>
    <t>Director SUPRO
DirectorSUFIO
Director SUFHO</t>
  </si>
  <si>
    <t>2/02/2022
01/04/2022
01/07/2022
01/10/2022</t>
  </si>
  <si>
    <t>30/03/2022
30/06/2022
30/09/2022
31/12/2022</t>
  </si>
  <si>
    <t>Investigacion de Seguridad Operacional por ocurrencia de algun EVESO</t>
  </si>
  <si>
    <t>Cumplmiento actividades Plan de Accion PREVAC y Recomendaciones investigaciones</t>
  </si>
  <si>
    <t>SUPRO/ SUFIO/SUFHO</t>
  </si>
  <si>
    <t>Desarrollo de la investigacion y respectivo cumplimiento de las recomendaciones.</t>
  </si>
  <si>
    <t>No identificar la causa raíz que genero la ocurrencia del EVESO</t>
  </si>
  <si>
    <t>Director SUISO</t>
  </si>
  <si>
    <t>SUISO</t>
  </si>
  <si>
    <t>2022-COFAC-IS Posibilidad de pérdida reputacional, por queja de la población civil a la FAC, relacionado con la falta de trámites de denuncias por corrupción dentro de los términos legales vigentes y a la falta de definición y promoción de  acciones estratégicas que garanticen la prevención de la corrupción.</t>
  </si>
  <si>
    <t>Cuando no se gestione adecuadamente las denuncias  por posibles hechos de corrupción allegados a la OFINT y estos no se tramiten dentro del tiempo legal vigente; y cuando se presenten en las encuestas de Integridad muy bajos índices de ejecución de estrategias culturales, pedagógicas y de campañas encaminadas a promover la legalidad e integridad para el cuidado de los recursos públicos.</t>
  </si>
  <si>
    <t xml:space="preserve">Quejas de los ciudadanos por no gestionar de manera efectiva denuncias por corrupción </t>
  </si>
  <si>
    <t>Por el no cumplimiento de las acciones establecidas en los puntos de control de los procedimientos, normas y leyes; y por la entrega de productos ineficientes e inadecuados</t>
  </si>
  <si>
    <t xml:space="preserve">3-Media </t>
  </si>
  <si>
    <t>3-Moderado</t>
  </si>
  <si>
    <t xml:space="preserve">El Jefe de la Oficina de Integridad a traves de los Jefes de Area de Seguimiento y Evaluación realizará seguimiento y revision de las denuncias allegadas y de los tiempos de ley que se encuentren dentro de los términos, y a traves del Area Sensibilización y Prevención, se realizara revisión y actualización periodica de las estrategias realizadas para prevenir la corrupción  </t>
  </si>
  <si>
    <t>seguimiento actualizado de expedientes activos por los canales de la institucion dispuestos para seguimiento y control</t>
  </si>
  <si>
    <t>Informes de seguimiento de denuncias por corrupción</t>
  </si>
  <si>
    <t>Jefe OFINT</t>
  </si>
  <si>
    <t>1.Efectuar las correcciones a que haya lugar                                             2. Emitir políticas e instrucciones correctivas y preventivas</t>
  </si>
  <si>
    <t>Documentos/ Oficios /Alertas</t>
  </si>
  <si>
    <t>OFINT / IGEFA</t>
  </si>
  <si>
    <t>Analisis de caso para la toma de desiciones y buscar cursos de acción en el menor tiempo posible</t>
  </si>
  <si>
    <t xml:space="preserve">no gestionar de manera efectiva acciones estrategicas que permitan garantizar la prevención de la corrupción </t>
  </si>
  <si>
    <t>Ejecutar el Plan de integridad vigencia 2022</t>
  </si>
  <si>
    <t>Plan de Integridad/ SVE</t>
  </si>
  <si>
    <t>Mapa de Riesgos de Corrupción - Gestión del Proceso Inspección, Control y Gestión de Seguridad Operacional</t>
  </si>
  <si>
    <t>Estructuración del Mapa de Riesgos de Corrupción FAC 2022</t>
  </si>
  <si>
    <t>Publicación del Mapa de Riesgos de Corrupción 2022  FAC</t>
  </si>
  <si>
    <t>Cargue de información riesgos de Corrupción 2022 en la Suite Visión Empresarial- SVE</t>
  </si>
  <si>
    <t>Monitoreo Riesgos de Corrupción vigencia 2022</t>
  </si>
  <si>
    <t>Seguimiento al Plan Anticorrupción y de Atención al Ciudadano FAC 2022</t>
  </si>
  <si>
    <t>13/05/2022 </t>
  </si>
  <si>
    <t> 14/09/2022</t>
  </si>
  <si>
    <t> 16/01/2023</t>
  </si>
  <si>
    <t xml:space="preserve">
07/abr/2022
06/jul/2022
07/oct/2022
05/ene/2023</t>
  </si>
  <si>
    <t xml:space="preserve">3. El personal de la Sección Gestión de la Estrategia y sus homólogos en la Inspección General, los Comandos y las Unidades Militares Aéreas - UMA´S coordinarán y realizarán la reunión de análisis estratégico - RAE precidida por el Comandante a su nivel, con periodicidad trimestral evidenciando el cumplimiento de la estrategia FAC a nivel Institucional, de lo cual se levantará acta de la reunión y se realizará cargué en la SVE asociado al BSC que corresponda. Entregable: Acta RAE </t>
  </si>
  <si>
    <t>2. Verificación cuatrimestral por parte de la Sección Estratégica y Gestión Pública al cumplimiento por parte de todos los procesos de la FAC de las tareas establecidas en la  Directiva permanente No. 44 del 8 de noviembre de  2019 - administración y mantenimiento del link de trasparencia y acceso a la información pública de la FAC, de lo cual se levantará acta y se realizaran las gestiones necesarias con el fin de subsanar las novedades encontradas, dando cumplimiento a lo establecido en la ley 1712 de 2014.</t>
  </si>
  <si>
    <t>Posibilidad de pérdida reputacional por el reporte de información de carácter internacional que goza de reserva legal, sin la debida autorización o con el trámite, almacenamiento o difusión incorrecta, permitiendo la exposición de la misma a personal no autorizado, ya sea por la falta de conocimiento o la no aplicación de la "Política de Seguridad y Privacidad de la Información", por parte de los funcionarios de la Fuerza Aérea Colombiana o de terceros con autorización a conocer o manipular este tipo de información.</t>
  </si>
  <si>
    <t>Reporte de información de carácter estratégico e internacional que goza de reserva legal, sin la debida autorización o con el trámite, almacenamiento o difusión incorrecta, produciendo fuga de información y permitiendo la exposición de la misma a personal no autorizado.</t>
  </si>
  <si>
    <t>Falta de conocimiento o la no aplicación de la Política de Seguridad y Privacidad de la Información, en la elaboración, tramite, difusión o almacenamiento de información que goza de reserva legal, por parte de los funcionarios de la Fuerza Aérea Colombiana o de terceros con autorización a conocer o manipular este tipo de  información.</t>
  </si>
  <si>
    <t>Falta de capacitación de los funcionarios de la Fuerza Aérea Combiana o terceros, con acceso a información de carácter internacional, que goza de reserva legal.</t>
  </si>
  <si>
    <t xml:space="preserve">
El funcionario custodio - OFASI efectuará revisión trimestral aleatoria, del  trámite de archivos con calificación, por parte del personal organico de la OFASI, a través de correo electrónico institucional u otros medios para el trámite de documentación, con el fin de verificar el adecuado trámite y seguridad de este tipo de archivos.                                                                                                                                                                                                                                                          
</t>
  </si>
  <si>
    <t>El funcionario custodio - OFASI, realizará de manera semestral, inducción y/o capacitación relacionada a las "Políticas de Seguridad de la información", para el personal designado a la OFASI.</t>
  </si>
  <si>
    <t>El Jefe OFASI ordenará actividades de recolección de información, que permitan esclarecer los hechos y generar recomendaciones para mitigar su ocurrencia, revisar las causas y los controles establecidos, llevando a cabo un monitoreo constante.</t>
  </si>
  <si>
    <t>Informe final del seguimiento de la cadena y control del registro y trámite de la información.</t>
  </si>
  <si>
    <t>El funcionario custodio - OFASI efectuará el registro, control y seguimiento trimestral,  mediante formato  DE-AYUGE-FR-007 “Formatos Planilla Control Comunicaciones Oficiales Internas y Externas”, de la documentación física clasificada tramitada o allegada, de acuerdo a sus niveles de seguridad.</t>
  </si>
  <si>
    <t>El funcionario custodio - OFASI, efectuará socialización trimestral al personal de la dependencia, en cuanto al trámite de documentación clasificada de acuerdo a lo establecido en las "Políticas de seguridad de la información" establecidas en la FAC.</t>
  </si>
  <si>
    <t>Acta en que se evidencie la socialización de lineamientos descritos en las "Políticas de Seguridad de la información" establecidas en la FAC; mediante formato de Acta Genaral DE-AYUGE-FR-021.</t>
  </si>
  <si>
    <t>El Técnico Especialista Seguridad Social verificará mensualmente las nóminas prestacionales contra los actos administrativos de reconocimiento, para establecer la correspondencia de la misma, en caso de detectar novedades informará mediante correo electrónico al nominador las observaciones para realizar las correcciones requeridas y generar la nómina definitiva. De lo anterior, se genera como evidencia Correos electrónicos con copia al Jefe de Área trámite prestacional.</t>
  </si>
  <si>
    <t>La información del SIATH que sirve de insumo para la liquidación de reconocimientos, es verificada por el Técnico Especialista Seguridad Social en los casos en que se requiera información adicional, solicitan mediante oficio a la Dirección de Personal, los certificados específicos (tiempos, subsidio familiar) con el fin de  verificar la veracidad de la información registrada en el SIATH.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</si>
</sst>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164" formatCode="0.0"/>
    <numFmt numFmtId="165" formatCode="dd/mm/yyyy;@"/>
    <numFmt numFmtId="166" formatCode="yyyy\-mm\-dd;@"/>
    <numFmt numFmtId="167" formatCode="d/mm/yyyy;@"/>
  </numFmts>
  <fonts count="61" x14ac:knownFonts="1">
    <font>
      <sz val="11"/>
      <color theme="1"/>
      <name val="Calibri"/>
      <family val="2"/>
      <scheme val="minor"/>
    </font>
    <font>
      <b/>
      <sz val="11"/>
      <color theme="1"/>
      <name val="Calibri"/>
      <family val="2"/>
      <scheme val="minor"/>
    </font>
    <font>
      <sz val="10"/>
      <name val="Arial"/>
      <family val="2"/>
    </font>
    <font>
      <b/>
      <sz val="10"/>
      <name val="Trebuchet MS"/>
      <family val="2"/>
    </font>
    <font>
      <sz val="10"/>
      <name val="Trebuchet MS"/>
      <family val="2"/>
    </font>
    <font>
      <b/>
      <sz val="10"/>
      <color indexed="10"/>
      <name val="Trebuchet MS"/>
      <family val="2"/>
    </font>
    <font>
      <sz val="9"/>
      <color indexed="81"/>
      <name val="Tahoma"/>
      <family val="2"/>
    </font>
    <font>
      <b/>
      <sz val="8"/>
      <color theme="5" tint="-0.249977111117893"/>
      <name val="Trebuchet MS"/>
      <family val="2"/>
    </font>
    <font>
      <b/>
      <sz val="8"/>
      <color rgb="FFC00000"/>
      <name val="Trebuchet MS"/>
      <family val="2"/>
    </font>
    <font>
      <sz val="8"/>
      <name val="Trebuchet MS"/>
      <family val="2"/>
    </font>
    <font>
      <sz val="10"/>
      <color theme="1"/>
      <name val="Calibri"/>
      <family val="2"/>
      <scheme val="minor"/>
    </font>
    <font>
      <b/>
      <sz val="11"/>
      <color indexed="10"/>
      <name val="Trebuchet MS"/>
      <family val="2"/>
    </font>
    <font>
      <sz val="11"/>
      <color indexed="10"/>
      <name val="Trebuchet MS"/>
      <family val="2"/>
    </font>
    <font>
      <b/>
      <sz val="10"/>
      <color theme="1"/>
      <name val="Calibri"/>
      <family val="2"/>
      <scheme val="minor"/>
    </font>
    <font>
      <sz val="11"/>
      <color theme="0" tint="-0.249977111117893"/>
      <name val="Calibri"/>
      <family val="2"/>
      <scheme val="minor"/>
    </font>
    <font>
      <sz val="11"/>
      <color theme="1"/>
      <name val="Arial"/>
      <family val="2"/>
    </font>
    <font>
      <sz val="10"/>
      <color theme="1"/>
      <name val="Arial"/>
      <family val="2"/>
    </font>
    <font>
      <b/>
      <sz val="9"/>
      <color indexed="81"/>
      <name val="Tahoma"/>
      <family val="2"/>
    </font>
    <font>
      <sz val="10"/>
      <color rgb="FF000000"/>
      <name val="Arial"/>
      <family val="2"/>
    </font>
    <font>
      <b/>
      <sz val="26"/>
      <color theme="3"/>
      <name val="Franklin Gothic Book"/>
      <family val="2"/>
    </font>
    <font>
      <sz val="8"/>
      <color theme="1"/>
      <name val="Arial"/>
      <family val="2"/>
    </font>
    <font>
      <sz val="12"/>
      <color theme="1"/>
      <name val="Franklin Gothic Book"/>
      <family val="2"/>
    </font>
    <font>
      <sz val="10"/>
      <name val="Franklin Gothic Book"/>
      <family val="2"/>
    </font>
    <font>
      <b/>
      <sz val="12"/>
      <color theme="0"/>
      <name val="Franklin Gothic Book"/>
      <family val="2"/>
    </font>
    <font>
      <sz val="12"/>
      <color theme="0"/>
      <name val="Franklin Gothic Book"/>
      <family val="2"/>
    </font>
    <font>
      <b/>
      <sz val="12"/>
      <color indexed="8"/>
      <name val="Franklin Gothic Book"/>
      <family val="2"/>
    </font>
    <font>
      <sz val="12"/>
      <color indexed="8"/>
      <name val="Franklin Gothic Book"/>
      <family val="2"/>
    </font>
    <font>
      <sz val="12"/>
      <name val="Franklin Gothic Book"/>
      <family val="2"/>
    </font>
    <font>
      <b/>
      <sz val="18"/>
      <color theme="1"/>
      <name val="Arial"/>
      <family val="2"/>
    </font>
    <font>
      <sz val="11"/>
      <color theme="1"/>
      <name val="Calibri"/>
      <family val="2"/>
      <scheme val="minor"/>
    </font>
    <font>
      <b/>
      <sz val="10"/>
      <name val="Arial"/>
      <family val="2"/>
    </font>
    <font>
      <sz val="9"/>
      <color theme="1"/>
      <name val="Arial"/>
      <family val="2"/>
    </font>
    <font>
      <sz val="9"/>
      <name val="Arial"/>
      <family val="2"/>
    </font>
    <font>
      <sz val="12"/>
      <color theme="1"/>
      <name val="Arial"/>
      <family val="2"/>
    </font>
    <font>
      <sz val="9"/>
      <color rgb="FF333333"/>
      <name val="Arial"/>
      <family val="2"/>
    </font>
    <font>
      <b/>
      <sz val="11"/>
      <name val="Arial"/>
      <family val="2"/>
    </font>
    <font>
      <sz val="11"/>
      <name val="Arial"/>
      <family val="2"/>
    </font>
    <font>
      <u/>
      <sz val="11"/>
      <color theme="10"/>
      <name val="Calibri"/>
      <family val="2"/>
      <scheme val="minor"/>
    </font>
    <font>
      <b/>
      <sz val="12"/>
      <name val="Arial"/>
      <family val="2"/>
    </font>
    <font>
      <i/>
      <sz val="12"/>
      <name val="Arial"/>
      <family val="2"/>
    </font>
    <font>
      <sz val="36"/>
      <color theme="0"/>
      <name val="Calibri"/>
      <family val="2"/>
      <scheme val="minor"/>
    </font>
    <font>
      <sz val="10"/>
      <color indexed="8"/>
      <name val="Arial"/>
      <family val="2"/>
    </font>
    <font>
      <b/>
      <sz val="10"/>
      <color theme="1"/>
      <name val="Arial"/>
      <family val="2"/>
    </font>
    <font>
      <sz val="12"/>
      <name val="Arial"/>
      <family val="2"/>
    </font>
    <font>
      <sz val="10"/>
      <color rgb="FF333333"/>
      <name val="Arial"/>
      <family val="2"/>
    </font>
    <font>
      <sz val="10"/>
      <name val="Calibri"/>
      <family val="2"/>
      <scheme val="minor"/>
    </font>
    <font>
      <b/>
      <sz val="12"/>
      <color rgb="FF000000"/>
      <name val="Arial"/>
      <family val="2"/>
    </font>
    <font>
      <sz val="12"/>
      <color rgb="FF000000"/>
      <name val="Arial"/>
      <family val="2"/>
    </font>
    <font>
      <b/>
      <sz val="9"/>
      <color theme="1"/>
      <name val="Arial"/>
      <family val="2"/>
    </font>
    <font>
      <sz val="9"/>
      <name val="Helvetica"/>
      <family val="2"/>
    </font>
    <font>
      <b/>
      <sz val="18"/>
      <color rgb="FF000000"/>
      <name val="Arial"/>
      <family val="2"/>
    </font>
    <font>
      <sz val="11"/>
      <color rgb="FF000000"/>
      <name val="Arial"/>
      <family val="2"/>
    </font>
    <font>
      <b/>
      <sz val="11"/>
      <color theme="1"/>
      <name val="Arial"/>
      <family val="2"/>
    </font>
    <font>
      <sz val="11"/>
      <color indexed="8"/>
      <name val="Arial"/>
      <family val="2"/>
    </font>
    <font>
      <i/>
      <sz val="11"/>
      <name val="Arial"/>
      <family val="2"/>
    </font>
    <font>
      <sz val="11"/>
      <color rgb="FF333333"/>
      <name val="Arial"/>
      <family val="2"/>
    </font>
    <font>
      <b/>
      <sz val="9"/>
      <color rgb="FF000000"/>
      <name val="Tahoma"/>
      <family val="2"/>
    </font>
    <font>
      <sz val="9"/>
      <color rgb="FF000000"/>
      <name val="Tahoma"/>
      <family val="2"/>
    </font>
    <font>
      <sz val="10"/>
      <color rgb="FF000000"/>
      <name val="Calibri"/>
      <family val="2"/>
      <scheme val="minor"/>
    </font>
    <font>
      <b/>
      <sz val="10"/>
      <color rgb="FF333333"/>
      <name val="Arial"/>
      <family val="2"/>
    </font>
    <font>
      <sz val="10"/>
      <name val="Calibri"/>
      <family val="2"/>
      <charset val="1"/>
    </font>
  </fonts>
  <fills count="20">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rgb="FF92D050"/>
        <bgColor indexed="64"/>
      </patternFill>
    </fill>
    <fill>
      <patternFill patternType="solid">
        <fgColor rgb="FFFFCC00"/>
        <bgColor indexed="64"/>
      </patternFill>
    </fill>
    <fill>
      <patternFill patternType="solid">
        <fgColor rgb="FFFF0000"/>
        <bgColor indexed="64"/>
      </patternFill>
    </fill>
    <fill>
      <patternFill patternType="solid">
        <fgColor rgb="FFFFFF00"/>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theme="4" tint="0.39997558519241921"/>
        <bgColor indexed="64"/>
      </patternFill>
    </fill>
    <fill>
      <patternFill patternType="solid">
        <fgColor rgb="FF325DAB"/>
        <bgColor indexed="64"/>
      </patternFill>
    </fill>
    <fill>
      <patternFill patternType="solid">
        <fgColor rgb="FFFFC000"/>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rgb="FF95B3D7"/>
        <bgColor rgb="FF000000"/>
      </patternFill>
    </fill>
    <fill>
      <patternFill patternType="solid">
        <fgColor rgb="FFFFFFFF"/>
        <bgColor rgb="FF000000"/>
      </patternFill>
    </fill>
    <fill>
      <patternFill patternType="solid">
        <fgColor theme="9"/>
        <bgColor indexed="64"/>
      </patternFill>
    </fill>
    <fill>
      <patternFill patternType="solid">
        <fgColor rgb="FF33CC33"/>
        <bgColor indexed="64"/>
      </patternFill>
    </fill>
    <fill>
      <patternFill patternType="solid">
        <fgColor rgb="FFFFFFFF"/>
        <bgColor indexed="64"/>
      </patternFill>
    </fill>
  </fills>
  <borders count="5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style="thin">
        <color indexed="64"/>
      </top>
      <bottom/>
      <diagonal/>
    </border>
    <border>
      <left/>
      <right style="thin">
        <color rgb="FF000000"/>
      </right>
      <top style="thin">
        <color indexed="64"/>
      </top>
      <bottom/>
      <diagonal/>
    </border>
    <border>
      <left/>
      <right style="thin">
        <color rgb="FF000000"/>
      </right>
      <top style="thin">
        <color rgb="FF000000"/>
      </top>
      <bottom/>
      <diagonal/>
    </border>
    <border>
      <left/>
      <right/>
      <top style="medium">
        <color indexed="64"/>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indexed="64"/>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right style="thin">
        <color rgb="FF000000"/>
      </right>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indexed="64"/>
      </left>
      <right style="thin">
        <color indexed="64"/>
      </right>
      <top/>
      <bottom style="thin">
        <color rgb="FF000000"/>
      </bottom>
      <diagonal/>
    </border>
    <border>
      <left style="thin">
        <color rgb="FF000000"/>
      </left>
      <right style="thin">
        <color indexed="64"/>
      </right>
      <top style="thin">
        <color indexed="64"/>
      </top>
      <bottom/>
      <diagonal/>
    </border>
    <border>
      <left style="thin">
        <color rgb="FF000000"/>
      </left>
      <right style="thin">
        <color indexed="64"/>
      </right>
      <top/>
      <bottom style="thin">
        <color indexed="64"/>
      </bottom>
      <diagonal/>
    </border>
    <border>
      <left style="thin">
        <color rgb="FF000000"/>
      </left>
      <right/>
      <top style="thin">
        <color rgb="FF000000"/>
      </top>
      <bottom style="thin">
        <color indexed="64"/>
      </bottom>
      <diagonal/>
    </border>
    <border>
      <left style="thin">
        <color rgb="FF000000"/>
      </left>
      <right/>
      <top/>
      <bottom style="thin">
        <color indexed="64"/>
      </bottom>
      <diagonal/>
    </border>
  </borders>
  <cellStyleXfs count="7">
    <xf numFmtId="0" fontId="0" fillId="0" borderId="0"/>
    <xf numFmtId="0" fontId="2" fillId="0" borderId="0"/>
    <xf numFmtId="0" fontId="2" fillId="0" borderId="0" applyNumberFormat="0" applyFont="0" applyFill="0" applyBorder="0" applyAlignment="0" applyProtection="0"/>
    <xf numFmtId="0" fontId="18" fillId="0" borderId="0"/>
    <xf numFmtId="9" fontId="29" fillId="0" borderId="0" applyFont="0" applyFill="0" applyBorder="0" applyAlignment="0" applyProtection="0"/>
    <xf numFmtId="41" fontId="29" fillId="0" borderId="0" applyFont="0" applyFill="0" applyBorder="0" applyAlignment="0" applyProtection="0"/>
    <xf numFmtId="0" fontId="37" fillId="0" borderId="0" applyNumberFormat="0" applyFill="0" applyBorder="0" applyAlignment="0" applyProtection="0"/>
  </cellStyleXfs>
  <cellXfs count="1088">
    <xf numFmtId="0" fontId="0" fillId="0" borderId="0" xfId="0"/>
    <xf numFmtId="0" fontId="1" fillId="3" borderId="5"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0" fillId="0" borderId="5" xfId="0" applyBorder="1" applyAlignment="1">
      <alignment horizontal="center"/>
    </xf>
    <xf numFmtId="0" fontId="1" fillId="3" borderId="2"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0" fillId="0" borderId="5" xfId="0" applyBorder="1"/>
    <xf numFmtId="0" fontId="0" fillId="0" borderId="2" xfId="0" applyBorder="1"/>
    <xf numFmtId="0" fontId="0" fillId="0" borderId="18" xfId="0" applyBorder="1"/>
    <xf numFmtId="0" fontId="10" fillId="2" borderId="0" xfId="0" applyFont="1" applyFill="1"/>
    <xf numFmtId="0" fontId="10" fillId="2" borderId="0" xfId="0" applyFont="1" applyFill="1" applyAlignment="1">
      <alignment vertical="center" wrapText="1"/>
    </xf>
    <xf numFmtId="0" fontId="0" fillId="0" borderId="5" xfId="0" applyBorder="1" applyAlignment="1">
      <alignment wrapText="1"/>
    </xf>
    <xf numFmtId="0" fontId="14" fillId="0" borderId="0" xfId="0" applyFont="1"/>
    <xf numFmtId="0" fontId="0" fillId="0" borderId="8" xfId="0" applyBorder="1"/>
    <xf numFmtId="0" fontId="0" fillId="0" borderId="1" xfId="0" applyBorder="1"/>
    <xf numFmtId="0" fontId="0" fillId="0" borderId="4" xfId="0" applyBorder="1"/>
    <xf numFmtId="0" fontId="0" fillId="0" borderId="17" xfId="0" applyBorder="1"/>
    <xf numFmtId="1" fontId="1" fillId="3" borderId="5" xfId="0" applyNumberFormat="1" applyFont="1" applyFill="1" applyBorder="1" applyAlignment="1">
      <alignment horizontal="center" vertical="center" wrapText="1"/>
    </xf>
    <xf numFmtId="1" fontId="1" fillId="3" borderId="18" xfId="0" applyNumberFormat="1" applyFont="1" applyFill="1" applyBorder="1" applyAlignment="1">
      <alignment horizontal="center" vertical="center" wrapText="1"/>
    </xf>
    <xf numFmtId="0" fontId="0" fillId="0" borderId="4" xfId="0" applyBorder="1" applyAlignment="1">
      <alignment wrapText="1"/>
    </xf>
    <xf numFmtId="0" fontId="0" fillId="0" borderId="17" xfId="0" applyBorder="1" applyAlignment="1">
      <alignment wrapText="1"/>
    </xf>
    <xf numFmtId="0" fontId="10" fillId="6" borderId="5" xfId="0" applyFont="1" applyFill="1" applyBorder="1"/>
    <xf numFmtId="0" fontId="10" fillId="6" borderId="6" xfId="0" applyFont="1" applyFill="1" applyBorder="1"/>
    <xf numFmtId="0" fontId="10" fillId="5" borderId="6" xfId="0" applyFont="1" applyFill="1" applyBorder="1"/>
    <xf numFmtId="0" fontId="16" fillId="2" borderId="5" xfId="0" applyFont="1" applyFill="1" applyBorder="1" applyAlignment="1">
      <alignment horizontal="justify" vertical="center" wrapText="1"/>
    </xf>
    <xf numFmtId="0" fontId="16" fillId="2" borderId="5" xfId="0" applyFont="1" applyFill="1" applyBorder="1" applyAlignment="1">
      <alignment horizontal="justify" vertical="center"/>
    </xf>
    <xf numFmtId="0" fontId="1" fillId="2" borderId="2"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4" borderId="5" xfId="0" applyFont="1" applyFill="1" applyBorder="1"/>
    <xf numFmtId="0" fontId="0" fillId="0" borderId="8" xfId="0" applyBorder="1" applyAlignment="1">
      <alignment wrapText="1"/>
    </xf>
    <xf numFmtId="0" fontId="0" fillId="0" borderId="8" xfId="0" applyBorder="1" applyAlignment="1">
      <alignment horizontal="center"/>
    </xf>
    <xf numFmtId="0" fontId="0" fillId="0" borderId="11" xfId="0" applyBorder="1"/>
    <xf numFmtId="0" fontId="0" fillId="0" borderId="1" xfId="0" applyBorder="1" applyAlignment="1">
      <alignment wrapText="1"/>
    </xf>
    <xf numFmtId="0" fontId="10" fillId="5" borderId="5" xfId="0" applyFont="1" applyFill="1" applyBorder="1"/>
    <xf numFmtId="0" fontId="10" fillId="6" borderId="18" xfId="0" applyFont="1" applyFill="1" applyBorder="1"/>
    <xf numFmtId="0" fontId="10" fillId="7" borderId="2" xfId="0" applyFont="1" applyFill="1" applyBorder="1"/>
    <xf numFmtId="0" fontId="10" fillId="7" borderId="5" xfId="0" applyFont="1" applyFill="1" applyBorder="1"/>
    <xf numFmtId="0" fontId="10" fillId="7" borderId="6" xfId="0" applyFont="1" applyFill="1" applyBorder="1"/>
    <xf numFmtId="0" fontId="10" fillId="4" borderId="5" xfId="0" applyFont="1" applyFill="1" applyBorder="1"/>
    <xf numFmtId="0" fontId="10" fillId="4" borderId="2" xfId="0" applyFont="1" applyFill="1" applyBorder="1"/>
    <xf numFmtId="0" fontId="10" fillId="4" borderId="3" xfId="0" applyFont="1" applyFill="1" applyBorder="1"/>
    <xf numFmtId="0" fontId="10" fillId="5" borderId="2" xfId="0" applyFont="1" applyFill="1" applyBorder="1"/>
    <xf numFmtId="0" fontId="10" fillId="6" borderId="2" xfId="0" applyFont="1" applyFill="1" applyBorder="1"/>
    <xf numFmtId="0" fontId="0" fillId="2" borderId="5" xfId="0" applyFill="1" applyBorder="1" applyAlignment="1">
      <alignment horizontal="center" vertical="center" wrapText="1"/>
    </xf>
    <xf numFmtId="0" fontId="0" fillId="2" borderId="8" xfId="0" applyFill="1" applyBorder="1" applyAlignment="1">
      <alignment horizontal="center" vertical="center" wrapText="1"/>
    </xf>
    <xf numFmtId="1" fontId="1" fillId="2" borderId="2" xfId="0" applyNumberFormat="1" applyFont="1" applyFill="1" applyBorder="1" applyAlignment="1">
      <alignment horizontal="center" vertical="center" wrapText="1"/>
    </xf>
    <xf numFmtId="1" fontId="1" fillId="2" borderId="5" xfId="0" applyNumberFormat="1" applyFont="1" applyFill="1" applyBorder="1" applyAlignment="1">
      <alignment horizontal="center" vertical="center" wrapText="1"/>
    </xf>
    <xf numFmtId="1" fontId="1" fillId="2" borderId="18" xfId="0" applyNumberFormat="1" applyFont="1" applyFill="1" applyBorder="1" applyAlignment="1">
      <alignment horizontal="center" vertical="center" wrapText="1"/>
    </xf>
    <xf numFmtId="0" fontId="0" fillId="2" borderId="2" xfId="0" applyFill="1" applyBorder="1" applyAlignment="1">
      <alignment horizontal="center" vertical="center" wrapText="1"/>
    </xf>
    <xf numFmtId="0" fontId="0" fillId="2" borderId="18" xfId="0" applyFill="1" applyBorder="1" applyAlignment="1">
      <alignment horizontal="center" vertical="center" wrapText="1"/>
    </xf>
    <xf numFmtId="0" fontId="10" fillId="4" borderId="23" xfId="0" applyFont="1" applyFill="1" applyBorder="1"/>
    <xf numFmtId="0" fontId="9" fillId="2" borderId="5" xfId="0" applyFont="1" applyFill="1" applyBorder="1" applyAlignment="1">
      <alignment horizontal="center" vertical="center" wrapText="1"/>
    </xf>
    <xf numFmtId="0" fontId="3" fillId="4" borderId="5" xfId="0" applyFont="1" applyFill="1" applyBorder="1" applyAlignment="1">
      <alignment horizontal="justify" vertical="center" wrapText="1"/>
    </xf>
    <xf numFmtId="0" fontId="3" fillId="4" borderId="5" xfId="0" applyFont="1" applyFill="1" applyBorder="1" applyAlignment="1">
      <alignment horizontal="center" vertical="center" wrapText="1"/>
    </xf>
    <xf numFmtId="0" fontId="0" fillId="4" borderId="5" xfId="0" applyFill="1" applyBorder="1" applyAlignment="1">
      <alignment horizontal="center" wrapText="1"/>
    </xf>
    <xf numFmtId="0" fontId="10" fillId="4" borderId="5" xfId="0" applyFont="1" applyFill="1" applyBorder="1" applyAlignment="1">
      <alignment vertical="center" wrapText="1"/>
    </xf>
    <xf numFmtId="0" fontId="11" fillId="4" borderId="5" xfId="0" applyFont="1" applyFill="1" applyBorder="1" applyAlignment="1">
      <alignment horizontal="center" vertical="center" wrapText="1"/>
    </xf>
    <xf numFmtId="0" fontId="0" fillId="4" borderId="5" xfId="0" applyFill="1" applyBorder="1" applyAlignment="1">
      <alignment wrapText="1"/>
    </xf>
    <xf numFmtId="0" fontId="4" fillId="4" borderId="13" xfId="0" applyFont="1" applyFill="1" applyBorder="1" applyAlignment="1">
      <alignment horizontal="center" vertical="center" wrapText="1"/>
    </xf>
    <xf numFmtId="0" fontId="1" fillId="4" borderId="5" xfId="0" applyFont="1" applyFill="1" applyBorder="1" applyAlignment="1">
      <alignment horizontal="center"/>
    </xf>
    <xf numFmtId="0" fontId="0" fillId="0" borderId="5" xfId="0" applyBorder="1" applyAlignment="1">
      <alignment horizontal="justify" vertical="center" wrapText="1"/>
    </xf>
    <xf numFmtId="0" fontId="0" fillId="9" borderId="5" xfId="0" applyFill="1" applyBorder="1"/>
    <xf numFmtId="0" fontId="1" fillId="9" borderId="5" xfId="0" applyFont="1" applyFill="1" applyBorder="1" applyAlignment="1">
      <alignment horizontal="center"/>
    </xf>
    <xf numFmtId="0" fontId="0" fillId="9" borderId="5" xfId="0" applyFill="1" applyBorder="1" applyAlignment="1">
      <alignment horizontal="center"/>
    </xf>
    <xf numFmtId="0" fontId="1" fillId="9" borderId="22" xfId="0" applyFont="1" applyFill="1" applyBorder="1" applyAlignment="1">
      <alignment horizontal="center"/>
    </xf>
    <xf numFmtId="0" fontId="1" fillId="9" borderId="22" xfId="0" applyFont="1" applyFill="1" applyBorder="1"/>
    <xf numFmtId="0" fontId="20" fillId="2" borderId="0" xfId="2" applyFont="1" applyFill="1" applyAlignment="1" applyProtection="1">
      <alignment vertical="center"/>
      <protection locked="0"/>
    </xf>
    <xf numFmtId="0" fontId="21" fillId="2" borderId="0" xfId="2" applyFont="1" applyFill="1" applyBorder="1" applyAlignment="1" applyProtection="1">
      <alignment vertical="top"/>
      <protection locked="0"/>
    </xf>
    <xf numFmtId="0" fontId="22" fillId="0" borderId="0" xfId="2" applyFont="1"/>
    <xf numFmtId="0" fontId="21" fillId="2" borderId="0" xfId="2" applyFont="1" applyFill="1" applyBorder="1" applyAlignment="1" applyProtection="1">
      <alignment horizontal="left" vertical="center" wrapText="1"/>
      <protection locked="0"/>
    </xf>
    <xf numFmtId="0" fontId="2" fillId="0" borderId="0" xfId="2"/>
    <xf numFmtId="0" fontId="21" fillId="2" borderId="0" xfId="2" applyFont="1" applyFill="1" applyBorder="1" applyAlignment="1" applyProtection="1">
      <alignment vertical="top" wrapText="1"/>
      <protection locked="0"/>
    </xf>
    <xf numFmtId="0" fontId="23" fillId="11" borderId="4" xfId="2" applyFont="1" applyFill="1" applyBorder="1" applyAlignment="1">
      <alignment horizontal="center" vertical="center"/>
    </xf>
    <xf numFmtId="0" fontId="23" fillId="11" borderId="5" xfId="2" applyFont="1" applyFill="1" applyBorder="1" applyAlignment="1">
      <alignment horizontal="center" vertical="center" wrapText="1"/>
    </xf>
    <xf numFmtId="0" fontId="23" fillId="11" borderId="5" xfId="2" applyFont="1" applyFill="1" applyBorder="1" applyAlignment="1">
      <alignment horizontal="center" vertical="center"/>
    </xf>
    <xf numFmtId="0" fontId="23" fillId="11" borderId="9" xfId="2" applyFont="1" applyFill="1" applyBorder="1" applyAlignment="1">
      <alignment horizontal="center" vertical="center" wrapText="1"/>
    </xf>
    <xf numFmtId="0" fontId="23" fillId="11" borderId="6" xfId="2" applyFont="1" applyFill="1" applyBorder="1" applyAlignment="1">
      <alignment horizontal="center" vertical="center" wrapText="1"/>
    </xf>
    <xf numFmtId="0" fontId="21" fillId="2" borderId="5" xfId="2" applyFont="1" applyFill="1" applyBorder="1" applyAlignment="1">
      <alignment horizontal="center" vertical="center" wrapText="1"/>
    </xf>
    <xf numFmtId="0" fontId="27" fillId="0" borderId="5" xfId="2" applyFont="1" applyFill="1" applyBorder="1" applyAlignment="1">
      <alignment horizontal="center" vertical="center" wrapText="1"/>
    </xf>
    <xf numFmtId="14" fontId="21" fillId="2" borderId="9" xfId="2" applyNumberFormat="1" applyFont="1" applyFill="1" applyBorder="1" applyAlignment="1">
      <alignment horizontal="center" vertical="center" wrapText="1"/>
    </xf>
    <xf numFmtId="14" fontId="21" fillId="2" borderId="6" xfId="2" applyNumberFormat="1" applyFont="1" applyFill="1" applyBorder="1" applyAlignment="1">
      <alignment horizontal="center" vertical="center" wrapText="1"/>
    </xf>
    <xf numFmtId="0" fontId="2" fillId="0" borderId="0" xfId="2" applyNumberFormat="1" applyFont="1" applyFill="1" applyBorder="1" applyAlignment="1"/>
    <xf numFmtId="0" fontId="26" fillId="0" borderId="24" xfId="2" applyFont="1" applyFill="1" applyBorder="1" applyAlignment="1">
      <alignment horizontal="center" vertical="center" wrapText="1"/>
    </xf>
    <xf numFmtId="0" fontId="26" fillId="0" borderId="4" xfId="2" applyFont="1" applyFill="1" applyBorder="1" applyAlignment="1">
      <alignment horizontal="center" vertical="center" wrapText="1"/>
    </xf>
    <xf numFmtId="14" fontId="21" fillId="0" borderId="6" xfId="2" applyNumberFormat="1" applyFont="1" applyFill="1" applyBorder="1" applyAlignment="1">
      <alignment horizontal="center" vertical="center" wrapText="1"/>
    </xf>
    <xf numFmtId="0" fontId="21" fillId="0" borderId="5" xfId="2" applyFont="1" applyFill="1" applyBorder="1" applyAlignment="1">
      <alignment horizontal="center" vertical="center" wrapText="1"/>
    </xf>
    <xf numFmtId="14" fontId="21" fillId="0" borderId="9" xfId="2" applyNumberFormat="1" applyFont="1" applyFill="1" applyBorder="1" applyAlignment="1">
      <alignment horizontal="center" vertical="center" wrapText="1"/>
    </xf>
    <xf numFmtId="0" fontId="21" fillId="0" borderId="6" xfId="2" applyFont="1" applyFill="1" applyBorder="1" applyAlignment="1">
      <alignment horizontal="center" vertical="center" wrapText="1"/>
    </xf>
    <xf numFmtId="0" fontId="21" fillId="2" borderId="7" xfId="2" applyFont="1" applyFill="1" applyBorder="1" applyAlignment="1">
      <alignment horizontal="center" vertical="center" wrapText="1"/>
    </xf>
    <xf numFmtId="0" fontId="21" fillId="0" borderId="18" xfId="2" applyFont="1" applyFill="1" applyBorder="1" applyAlignment="1">
      <alignment horizontal="center" vertical="center" wrapText="1"/>
    </xf>
    <xf numFmtId="0" fontId="22" fillId="0" borderId="0" xfId="2" applyFont="1" applyFill="1"/>
    <xf numFmtId="0" fontId="2" fillId="0" borderId="0" xfId="2" applyFill="1"/>
    <xf numFmtId="0" fontId="15" fillId="2" borderId="5" xfId="0" applyFont="1" applyFill="1" applyBorder="1" applyAlignment="1">
      <alignment horizontal="center" vertical="center"/>
    </xf>
    <xf numFmtId="0" fontId="15" fillId="2" borderId="0" xfId="0" applyFont="1" applyFill="1" applyAlignment="1">
      <alignment vertical="center" wrapText="1"/>
    </xf>
    <xf numFmtId="0" fontId="28" fillId="0" borderId="0" xfId="0" applyFont="1" applyAlignment="1">
      <alignment vertical="center"/>
    </xf>
    <xf numFmtId="0" fontId="15" fillId="0" borderId="0" xfId="0" applyFont="1" applyAlignment="1">
      <alignment vertical="center" wrapText="1"/>
    </xf>
    <xf numFmtId="0" fontId="15" fillId="2" borderId="5" xfId="0" applyFont="1" applyFill="1" applyBorder="1" applyAlignment="1">
      <alignment horizontal="left" vertical="center" wrapText="1"/>
    </xf>
    <xf numFmtId="0" fontId="15" fillId="2" borderId="0" xfId="0" applyFont="1" applyFill="1"/>
    <xf numFmtId="0" fontId="15" fillId="2" borderId="0" xfId="0" applyFont="1" applyFill="1" applyAlignment="1">
      <alignment horizontal="center"/>
    </xf>
    <xf numFmtId="0" fontId="15" fillId="2" borderId="0" xfId="0" applyFont="1" applyFill="1" applyAlignment="1">
      <alignment vertical="justify"/>
    </xf>
    <xf numFmtId="0" fontId="15" fillId="2" borderId="0" xfId="0" applyFont="1" applyFill="1" applyAlignment="1">
      <alignment vertical="center"/>
    </xf>
    <xf numFmtId="0" fontId="28" fillId="2" borderId="0" xfId="0" applyFont="1" applyFill="1" applyAlignment="1">
      <alignment vertical="center"/>
    </xf>
    <xf numFmtId="0" fontId="30" fillId="0" borderId="0" xfId="0" applyFont="1" applyAlignment="1">
      <alignment horizontal="center" vertical="center" wrapText="1"/>
    </xf>
    <xf numFmtId="0" fontId="15" fillId="0" borderId="0" xfId="0" applyFont="1"/>
    <xf numFmtId="0" fontId="0" fillId="2" borderId="0" xfId="0" applyFill="1"/>
    <xf numFmtId="0" fontId="0" fillId="2" borderId="0" xfId="0" applyFill="1" applyAlignment="1">
      <alignment horizontal="center"/>
    </xf>
    <xf numFmtId="0" fontId="1" fillId="2" borderId="10"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5" xfId="0" applyFont="1" applyFill="1" applyBorder="1" applyAlignment="1">
      <alignment horizontal="left" vertical="center"/>
    </xf>
    <xf numFmtId="0" fontId="31" fillId="2" borderId="5" xfId="0" applyFont="1" applyFill="1" applyBorder="1" applyAlignment="1">
      <alignment horizontal="center" vertical="center" wrapText="1"/>
    </xf>
    <xf numFmtId="14" fontId="31" fillId="2" borderId="5" xfId="0" applyNumberFormat="1" applyFont="1" applyFill="1" applyBorder="1" applyAlignment="1">
      <alignment horizontal="center" vertical="center" wrapText="1"/>
    </xf>
    <xf numFmtId="0" fontId="31" fillId="2" borderId="5" xfId="0" applyFont="1" applyFill="1" applyBorder="1" applyAlignment="1">
      <alignment horizontal="center" vertical="center"/>
    </xf>
    <xf numFmtId="0" fontId="31" fillId="2" borderId="5" xfId="0" applyFont="1" applyFill="1" applyBorder="1" applyAlignment="1">
      <alignment horizontal="justify" vertical="center" wrapText="1"/>
    </xf>
    <xf numFmtId="0" fontId="32" fillId="2" borderId="5" xfId="0" applyFont="1" applyFill="1" applyBorder="1" applyAlignment="1" applyProtection="1">
      <alignment horizontal="center" vertical="center" wrapText="1"/>
      <protection locked="0"/>
    </xf>
    <xf numFmtId="0" fontId="31" fillId="2" borderId="5" xfId="0" applyFont="1" applyFill="1" applyBorder="1" applyAlignment="1" applyProtection="1">
      <alignment horizontal="center" vertical="center" wrapText="1"/>
      <protection locked="0"/>
    </xf>
    <xf numFmtId="9" fontId="31" fillId="2" borderId="5" xfId="0" applyNumberFormat="1" applyFont="1" applyFill="1" applyBorder="1" applyAlignment="1">
      <alignment horizontal="center" vertical="center" wrapText="1"/>
    </xf>
    <xf numFmtId="0" fontId="32" fillId="2" borderId="5" xfId="0" applyFont="1" applyFill="1" applyBorder="1" applyAlignment="1" applyProtection="1">
      <alignment horizontal="justify" vertical="center" wrapText="1"/>
      <protection locked="0"/>
    </xf>
    <xf numFmtId="0" fontId="31" fillId="2" borderId="0" xfId="0" applyFont="1" applyFill="1"/>
    <xf numFmtId="0" fontId="33" fillId="0" borderId="0" xfId="0" applyFont="1" applyAlignment="1">
      <alignment horizontal="justify" vertical="center" wrapText="1"/>
    </xf>
    <xf numFmtId="14" fontId="32" fillId="0" borderId="5" xfId="0" applyNumberFormat="1" applyFont="1" applyBorder="1" applyAlignment="1">
      <alignment horizontal="center" vertical="center"/>
    </xf>
    <xf numFmtId="0" fontId="32" fillId="0" borderId="5" xfId="0" applyFont="1" applyBorder="1" applyAlignment="1">
      <alignment horizontal="center" vertical="center" wrapText="1"/>
    </xf>
    <xf numFmtId="164" fontId="31" fillId="2" borderId="5" xfId="4" applyNumberFormat="1" applyFont="1" applyFill="1" applyBorder="1" applyAlignment="1">
      <alignment horizontal="center" vertical="center" wrapText="1"/>
    </xf>
    <xf numFmtId="0" fontId="32" fillId="0" borderId="5" xfId="0" applyFont="1" applyBorder="1" applyAlignment="1">
      <alignment horizontal="justify" vertical="center" wrapText="1"/>
    </xf>
    <xf numFmtId="0" fontId="32" fillId="2" borderId="5" xfId="0" applyFont="1" applyFill="1" applyBorder="1" applyAlignment="1">
      <alignment horizontal="center" vertical="center" wrapText="1"/>
    </xf>
    <xf numFmtId="0" fontId="32" fillId="2" borderId="5" xfId="0" applyFont="1" applyFill="1" applyBorder="1" applyAlignment="1">
      <alignment horizontal="justify" vertical="center" wrapText="1"/>
    </xf>
    <xf numFmtId="9" fontId="31" fillId="2" borderId="5" xfId="4" applyFont="1" applyFill="1" applyBorder="1" applyAlignment="1">
      <alignment horizontal="center" vertical="center" wrapText="1"/>
    </xf>
    <xf numFmtId="0" fontId="34" fillId="2" borderId="5" xfId="0" applyFont="1" applyFill="1" applyBorder="1" applyAlignment="1" applyProtection="1">
      <alignment horizontal="justify" vertical="center" wrapText="1"/>
      <protection locked="0"/>
    </xf>
    <xf numFmtId="0" fontId="31" fillId="2" borderId="5" xfId="0" applyFont="1" applyFill="1" applyBorder="1" applyAlignment="1">
      <alignment vertical="center" wrapText="1"/>
    </xf>
    <xf numFmtId="0" fontId="31" fillId="2" borderId="5" xfId="0" applyFont="1" applyFill="1" applyBorder="1" applyAlignment="1" applyProtection="1">
      <alignment vertical="center" wrapText="1"/>
      <protection locked="0"/>
    </xf>
    <xf numFmtId="9" fontId="31" fillId="2" borderId="5" xfId="4" applyFont="1" applyFill="1" applyBorder="1" applyAlignment="1">
      <alignment horizontal="center" vertical="center"/>
    </xf>
    <xf numFmtId="9" fontId="31" fillId="0" borderId="5" xfId="0" applyNumberFormat="1" applyFont="1" applyBorder="1" applyAlignment="1">
      <alignment horizontal="center" vertical="center" wrapText="1"/>
    </xf>
    <xf numFmtId="0" fontId="31" fillId="0" borderId="5" xfId="0" applyFont="1" applyBorder="1" applyAlignment="1">
      <alignment horizontal="center" vertical="center" wrapText="1"/>
    </xf>
    <xf numFmtId="0" fontId="32" fillId="0" borderId="5" xfId="0" applyFont="1" applyBorder="1" applyAlignment="1" applyProtection="1">
      <alignment horizontal="justify" vertical="center" wrapText="1"/>
      <protection locked="0"/>
    </xf>
    <xf numFmtId="9" fontId="31" fillId="2" borderId="5" xfId="0" applyNumberFormat="1" applyFont="1" applyFill="1" applyBorder="1" applyAlignment="1">
      <alignment vertical="center" wrapText="1"/>
    </xf>
    <xf numFmtId="0" fontId="16" fillId="2" borderId="0" xfId="0" applyFont="1" applyFill="1"/>
    <xf numFmtId="0" fontId="16" fillId="0" borderId="0" xfId="0" applyFont="1" applyAlignment="1">
      <alignment horizontal="justify" vertical="center" wrapText="1"/>
    </xf>
    <xf numFmtId="14" fontId="32" fillId="2" borderId="5" xfId="0" applyNumberFormat="1" applyFont="1" applyFill="1" applyBorder="1" applyAlignment="1">
      <alignment horizontal="center" vertical="center" wrapText="1"/>
    </xf>
    <xf numFmtId="14" fontId="32" fillId="0" borderId="5" xfId="0" applyNumberFormat="1" applyFont="1" applyBorder="1" applyAlignment="1">
      <alignment horizontal="center" vertical="center" wrapText="1"/>
    </xf>
    <xf numFmtId="14" fontId="31" fillId="0" borderId="5" xfId="0" applyNumberFormat="1" applyFont="1" applyBorder="1" applyAlignment="1">
      <alignment horizontal="center" vertical="center" wrapText="1"/>
    </xf>
    <xf numFmtId="14" fontId="31" fillId="2" borderId="5" xfId="0" applyNumberFormat="1" applyFont="1" applyFill="1" applyBorder="1" applyAlignment="1">
      <alignment horizontal="center" vertical="center"/>
    </xf>
    <xf numFmtId="0" fontId="31" fillId="0" borderId="5" xfId="0" applyFont="1" applyBorder="1" applyAlignment="1">
      <alignment horizontal="center" vertical="center"/>
    </xf>
    <xf numFmtId="0" fontId="31" fillId="0" borderId="5" xfId="0" applyFont="1" applyBorder="1" applyAlignment="1">
      <alignment horizontal="justify" vertical="center" wrapText="1"/>
    </xf>
    <xf numFmtId="0" fontId="34" fillId="0" borderId="5" xfId="0" applyFont="1" applyBorder="1" applyAlignment="1" applyProtection="1">
      <alignment horizontal="justify" vertical="center" wrapText="1"/>
      <protection locked="0"/>
    </xf>
    <xf numFmtId="0" fontId="32" fillId="0" borderId="5" xfId="0" applyFont="1" applyBorder="1" applyAlignment="1" applyProtection="1">
      <alignment horizontal="center" vertical="center" wrapText="1"/>
      <protection locked="0"/>
    </xf>
    <xf numFmtId="0" fontId="31" fillId="2" borderId="5" xfId="0" applyFont="1" applyFill="1" applyBorder="1" applyAlignment="1">
      <alignment horizontal="left" vertical="center" wrapText="1"/>
    </xf>
    <xf numFmtId="9" fontId="31" fillId="2" borderId="5" xfId="5" applyNumberFormat="1" applyFont="1" applyFill="1" applyBorder="1" applyAlignment="1">
      <alignment horizontal="center" vertical="center" wrapText="1"/>
    </xf>
    <xf numFmtId="0" fontId="32" fillId="7" borderId="5" xfId="0" applyFont="1" applyFill="1" applyBorder="1" applyAlignment="1">
      <alignment horizontal="center" vertical="center" wrapText="1"/>
    </xf>
    <xf numFmtId="0" fontId="32" fillId="2" borderId="5" xfId="1" applyFont="1" applyFill="1" applyBorder="1" applyAlignment="1" applyProtection="1">
      <alignment horizontal="center" vertical="center" wrapText="1"/>
      <protection locked="0"/>
    </xf>
    <xf numFmtId="9" fontId="32" fillId="2" borderId="5" xfId="0" applyNumberFormat="1" applyFont="1" applyFill="1" applyBorder="1" applyAlignment="1" applyProtection="1">
      <alignment horizontal="center" vertical="center" wrapText="1"/>
      <protection locked="0"/>
    </xf>
    <xf numFmtId="0" fontId="32" fillId="12" borderId="5" xfId="0" applyFont="1" applyFill="1" applyBorder="1" applyAlignment="1">
      <alignment horizontal="center" vertical="center" wrapText="1"/>
    </xf>
    <xf numFmtId="0" fontId="35" fillId="13" borderId="7" xfId="0" applyFont="1" applyFill="1" applyBorder="1" applyAlignment="1">
      <alignment horizontal="center" vertical="center" wrapText="1"/>
    </xf>
    <xf numFmtId="0" fontId="36" fillId="2" borderId="14" xfId="0" applyFont="1" applyFill="1" applyBorder="1" applyAlignment="1">
      <alignment horizontal="center" vertical="center"/>
    </xf>
    <xf numFmtId="0" fontId="36" fillId="2" borderId="14" xfId="1" applyFont="1" applyFill="1" applyBorder="1" applyAlignment="1">
      <alignment horizontal="center" vertical="center" wrapText="1"/>
    </xf>
    <xf numFmtId="0" fontId="35" fillId="2" borderId="14" xfId="1" applyFont="1" applyFill="1" applyBorder="1" applyAlignment="1">
      <alignment horizontal="center" vertical="center" wrapText="1"/>
    </xf>
    <xf numFmtId="0" fontId="15" fillId="2" borderId="14" xfId="0" applyFont="1" applyFill="1" applyBorder="1"/>
    <xf numFmtId="0" fontId="15" fillId="2" borderId="7" xfId="0" applyFont="1" applyFill="1" applyBorder="1"/>
    <xf numFmtId="0" fontId="30" fillId="2" borderId="7" xfId="0" applyFont="1" applyFill="1" applyBorder="1" applyAlignment="1">
      <alignment horizontal="center" vertical="center" wrapText="1"/>
    </xf>
    <xf numFmtId="0" fontId="36" fillId="2" borderId="14" xfId="1" applyFont="1" applyFill="1" applyBorder="1" applyAlignment="1">
      <alignment horizontal="justify" vertical="center" wrapText="1"/>
    </xf>
    <xf numFmtId="0" fontId="36" fillId="2" borderId="14" xfId="0" applyFont="1" applyFill="1" applyBorder="1" applyAlignment="1">
      <alignment horizontal="justify" vertical="center" wrapText="1"/>
    </xf>
    <xf numFmtId="0" fontId="35" fillId="13" borderId="5" xfId="0" applyFont="1" applyFill="1" applyBorder="1" applyAlignment="1">
      <alignment horizontal="center" vertical="center" wrapText="1"/>
    </xf>
    <xf numFmtId="0" fontId="2" fillId="10" borderId="8" xfId="0" applyFont="1" applyFill="1" applyBorder="1" applyAlignment="1">
      <alignment horizontal="center" vertical="center" wrapText="1"/>
    </xf>
    <xf numFmtId="0" fontId="30" fillId="9" borderId="5" xfId="0" applyFont="1" applyFill="1" applyBorder="1" applyAlignment="1">
      <alignment horizontal="center" vertical="center" wrapText="1"/>
    </xf>
    <xf numFmtId="0" fontId="30" fillId="10" borderId="8" xfId="0" applyFont="1" applyFill="1" applyBorder="1" applyAlignment="1">
      <alignment horizontal="center" vertical="center" wrapText="1"/>
    </xf>
    <xf numFmtId="0" fontId="30" fillId="10" borderId="5" xfId="0" applyFont="1" applyFill="1" applyBorder="1" applyAlignment="1">
      <alignment horizontal="center" vertical="center" wrapText="1"/>
    </xf>
    <xf numFmtId="0" fontId="30" fillId="10" borderId="15" xfId="0" applyFont="1" applyFill="1" applyBorder="1" applyAlignment="1">
      <alignment horizontal="center" vertical="center" wrapText="1"/>
    </xf>
    <xf numFmtId="0" fontId="30" fillId="10" borderId="7" xfId="0" applyFont="1" applyFill="1" applyBorder="1" applyAlignment="1">
      <alignment horizontal="center" vertical="center" wrapText="1"/>
    </xf>
    <xf numFmtId="0" fontId="30" fillId="10" borderId="7" xfId="0" applyFont="1" applyFill="1" applyBorder="1" applyAlignment="1">
      <alignment vertical="center" wrapText="1"/>
    </xf>
    <xf numFmtId="0" fontId="38" fillId="0" borderId="12" xfId="0" applyFont="1" applyBorder="1" applyAlignment="1">
      <alignment horizontal="center" vertical="center" wrapText="1"/>
    </xf>
    <xf numFmtId="0" fontId="2" fillId="2" borderId="0" xfId="0" applyFont="1" applyFill="1" applyAlignment="1">
      <alignment horizontal="center" vertical="center" wrapText="1"/>
    </xf>
    <xf numFmtId="0" fontId="38" fillId="0" borderId="14" xfId="0" applyFont="1" applyBorder="1" applyAlignment="1">
      <alignment horizontal="center" vertical="center" wrapText="1"/>
    </xf>
    <xf numFmtId="0" fontId="16" fillId="2" borderId="0" xfId="0" applyFont="1" applyFill="1" applyAlignment="1">
      <alignment horizontal="center"/>
    </xf>
    <xf numFmtId="0" fontId="30" fillId="2" borderId="0" xfId="0" applyFont="1" applyFill="1" applyAlignment="1">
      <alignment horizontal="left" vertical="center"/>
    </xf>
    <xf numFmtId="0" fontId="16" fillId="0" borderId="0" xfId="0" applyFont="1"/>
    <xf numFmtId="0" fontId="16" fillId="0" borderId="0" xfId="0" applyFont="1" applyAlignment="1">
      <alignment horizontal="center"/>
    </xf>
    <xf numFmtId="0" fontId="41" fillId="0" borderId="0" xfId="0" applyFont="1" applyAlignment="1">
      <alignment horizontal="justify" vertical="center"/>
    </xf>
    <xf numFmtId="0" fontId="42" fillId="0" borderId="0" xfId="0" applyFont="1"/>
    <xf numFmtId="0" fontId="0" fillId="0" borderId="0" xfId="0" applyAlignment="1">
      <alignment horizontal="center"/>
    </xf>
    <xf numFmtId="165" fontId="43" fillId="0" borderId="5" xfId="0" applyNumberFormat="1" applyFont="1" applyBorder="1" applyAlignment="1">
      <alignment horizontal="center" vertical="center"/>
    </xf>
    <xf numFmtId="0" fontId="38" fillId="2" borderId="5" xfId="0" applyFont="1" applyFill="1" applyBorder="1" applyAlignment="1">
      <alignment horizontal="center" vertical="center" wrapText="1"/>
    </xf>
    <xf numFmtId="0" fontId="0" fillId="2" borderId="13" xfId="0" applyFill="1" applyBorder="1" applyAlignment="1">
      <alignment horizontal="center"/>
    </xf>
    <xf numFmtId="0" fontId="0" fillId="2" borderId="26" xfId="0" applyFill="1" applyBorder="1"/>
    <xf numFmtId="0" fontId="43" fillId="0" borderId="5" xfId="0" applyFont="1" applyBorder="1" applyAlignment="1">
      <alignment horizontal="center" vertical="center"/>
    </xf>
    <xf numFmtId="0" fontId="0" fillId="2" borderId="25" xfId="0" applyFill="1" applyBorder="1" applyAlignment="1">
      <alignment horizontal="center"/>
    </xf>
    <xf numFmtId="0" fontId="0" fillId="2" borderId="16" xfId="0" applyFill="1" applyBorder="1"/>
    <xf numFmtId="0" fontId="0" fillId="2" borderId="27" xfId="0" applyFill="1" applyBorder="1" applyAlignment="1">
      <alignment horizontal="center"/>
    </xf>
    <xf numFmtId="0" fontId="0" fillId="2" borderId="28" xfId="0" applyFill="1" applyBorder="1"/>
    <xf numFmtId="0" fontId="0" fillId="0" borderId="0" xfId="0" applyFill="1"/>
    <xf numFmtId="0" fontId="16" fillId="0" borderId="0" xfId="0" applyFont="1" applyFill="1"/>
    <xf numFmtId="0" fontId="2" fillId="0" borderId="0" xfId="0" applyFont="1" applyFill="1" applyAlignment="1">
      <alignment horizontal="center" vertical="center" wrapText="1"/>
    </xf>
    <xf numFmtId="0" fontId="30" fillId="10" borderId="7" xfId="0" applyFont="1" applyFill="1" applyBorder="1" applyAlignment="1">
      <alignment horizontal="center" vertical="center" textRotation="90" wrapText="1"/>
    </xf>
    <xf numFmtId="0" fontId="30" fillId="10" borderId="8" xfId="0" applyFont="1" applyFill="1" applyBorder="1" applyAlignment="1">
      <alignment horizontal="center" vertical="center" textRotation="90" wrapText="1"/>
    </xf>
    <xf numFmtId="0" fontId="36" fillId="0" borderId="14" xfId="1" applyFont="1" applyFill="1" applyBorder="1" applyAlignment="1">
      <alignment horizontal="center" vertical="center" wrapText="1"/>
    </xf>
    <xf numFmtId="0" fontId="16" fillId="2" borderId="5" xfId="0" applyFont="1" applyFill="1" applyBorder="1" applyAlignment="1">
      <alignment horizontal="center" vertical="center"/>
    </xf>
    <xf numFmtId="0" fontId="16" fillId="2" borderId="5"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2" fillId="2" borderId="5" xfId="0" applyFont="1" applyFill="1" applyBorder="1" applyAlignment="1" applyProtection="1">
      <alignment horizontal="center" vertical="center" wrapText="1"/>
      <protection locked="0"/>
    </xf>
    <xf numFmtId="9" fontId="2" fillId="2" borderId="5" xfId="0" applyNumberFormat="1" applyFont="1" applyFill="1" applyBorder="1" applyAlignment="1" applyProtection="1">
      <alignment horizontal="center" vertical="center" wrapText="1"/>
      <protection locked="0"/>
    </xf>
    <xf numFmtId="0" fontId="2" fillId="2" borderId="5" xfId="1" applyFont="1" applyFill="1" applyBorder="1" applyAlignment="1" applyProtection="1">
      <alignment horizontal="center" vertical="center" wrapText="1"/>
      <protection locked="0"/>
    </xf>
    <xf numFmtId="0" fontId="2" fillId="6" borderId="5" xfId="0" applyFont="1" applyFill="1" applyBorder="1" applyAlignment="1" applyProtection="1">
      <alignment horizontal="center" vertical="center" wrapText="1"/>
      <protection locked="0"/>
    </xf>
    <xf numFmtId="0" fontId="2" fillId="12" borderId="5" xfId="0" applyFont="1" applyFill="1" applyBorder="1" applyAlignment="1">
      <alignment horizontal="center" vertical="center" wrapText="1"/>
    </xf>
    <xf numFmtId="0" fontId="44" fillId="2" borderId="5" xfId="0" applyFont="1" applyFill="1" applyBorder="1" applyAlignment="1" applyProtection="1">
      <alignment horizontal="justify" vertical="center" wrapText="1"/>
      <protection locked="0"/>
    </xf>
    <xf numFmtId="0" fontId="44" fillId="2" borderId="5" xfId="0" applyFont="1" applyFill="1" applyBorder="1" applyAlignment="1" applyProtection="1">
      <alignment horizontal="center" vertical="center" wrapText="1"/>
      <protection locked="0"/>
    </xf>
    <xf numFmtId="0" fontId="2" fillId="7" borderId="5" xfId="0" applyFont="1" applyFill="1" applyBorder="1" applyAlignment="1">
      <alignment horizontal="center" vertical="center" wrapText="1"/>
    </xf>
    <xf numFmtId="49" fontId="16" fillId="2" borderId="5" xfId="0" applyNumberFormat="1" applyFont="1" applyFill="1" applyBorder="1" applyAlignment="1">
      <alignment horizontal="center" vertical="center"/>
    </xf>
    <xf numFmtId="14" fontId="16" fillId="2" borderId="5" xfId="0" applyNumberFormat="1" applyFont="1" applyFill="1" applyBorder="1" applyAlignment="1">
      <alignment horizontal="center" vertical="center" wrapText="1"/>
    </xf>
    <xf numFmtId="0" fontId="16" fillId="2" borderId="0" xfId="0" applyFont="1" applyFill="1" applyAlignment="1">
      <alignment horizontal="center" vertical="center"/>
    </xf>
    <xf numFmtId="0" fontId="16" fillId="2" borderId="5" xfId="0" applyFont="1" applyFill="1" applyBorder="1" applyAlignment="1" applyProtection="1">
      <alignment horizontal="center" vertical="center" wrapText="1"/>
      <protection locked="0"/>
    </xf>
    <xf numFmtId="0" fontId="10" fillId="7" borderId="5" xfId="0" applyFont="1" applyFill="1" applyBorder="1" applyAlignment="1">
      <alignment horizontal="center" vertical="center" wrapText="1"/>
    </xf>
    <xf numFmtId="0" fontId="45" fillId="2" borderId="5" xfId="6" applyFont="1" applyFill="1" applyBorder="1" applyAlignment="1" applyProtection="1">
      <alignment horizontal="center" vertical="center" wrapText="1"/>
      <protection locked="0"/>
    </xf>
    <xf numFmtId="14" fontId="16" fillId="2" borderId="5" xfId="0" applyNumberFormat="1" applyFont="1" applyFill="1" applyBorder="1" applyAlignment="1">
      <alignment horizontal="center" vertical="center"/>
    </xf>
    <xf numFmtId="0" fontId="18" fillId="0" borderId="5" xfId="0" applyFont="1" applyBorder="1" applyAlignment="1">
      <alignment horizontal="justify" vertical="center" wrapText="1"/>
    </xf>
    <xf numFmtId="0" fontId="18" fillId="0" borderId="5" xfId="0" applyFont="1" applyBorder="1" applyAlignment="1">
      <alignment horizontal="center" vertical="center" wrapText="1"/>
    </xf>
    <xf numFmtId="0" fontId="16" fillId="2" borderId="0" xfId="0" applyFont="1" applyFill="1" applyAlignment="1">
      <alignment horizontal="center" vertical="center" wrapText="1"/>
    </xf>
    <xf numFmtId="0" fontId="16" fillId="0" borderId="0" xfId="0" applyFont="1" applyAlignment="1">
      <alignment horizontal="center" vertical="center" wrapText="1"/>
    </xf>
    <xf numFmtId="0" fontId="10" fillId="6" borderId="5" xfId="0" applyFont="1" applyFill="1" applyBorder="1" applyAlignment="1">
      <alignment horizontal="center" vertical="center" wrapText="1"/>
    </xf>
    <xf numFmtId="9" fontId="16" fillId="2" borderId="5" xfId="0" applyNumberFormat="1" applyFont="1" applyFill="1" applyBorder="1" applyAlignment="1">
      <alignment horizontal="center" vertical="center" wrapText="1"/>
    </xf>
    <xf numFmtId="0" fontId="2" fillId="6" borderId="5" xfId="0" applyFont="1" applyFill="1" applyBorder="1" applyAlignment="1">
      <alignment horizontal="center" vertical="center" wrapText="1"/>
    </xf>
    <xf numFmtId="49" fontId="16" fillId="2" borderId="5" xfId="0" applyNumberFormat="1" applyFont="1" applyFill="1" applyBorder="1" applyAlignment="1">
      <alignment horizontal="center" vertical="center" wrapText="1"/>
    </xf>
    <xf numFmtId="0" fontId="2" fillId="0" borderId="5" xfId="0" applyFont="1" applyBorder="1" applyAlignment="1" applyProtection="1">
      <alignment horizontal="justify" vertical="center" wrapText="1"/>
      <protection locked="0"/>
    </xf>
    <xf numFmtId="0" fontId="2" fillId="0" borderId="5" xfId="0" applyFont="1" applyBorder="1" applyAlignment="1" applyProtection="1">
      <alignment horizontal="center" vertical="center" wrapText="1"/>
      <protection locked="0"/>
    </xf>
    <xf numFmtId="0" fontId="15" fillId="0" borderId="0" xfId="0" applyFont="1" applyFill="1"/>
    <xf numFmtId="0" fontId="47" fillId="0" borderId="5" xfId="0" applyFont="1" applyBorder="1" applyAlignment="1">
      <alignment horizontal="center" vertical="center"/>
    </xf>
    <xf numFmtId="0" fontId="47" fillId="16" borderId="5" xfId="0" applyFont="1" applyFill="1" applyBorder="1" applyAlignment="1">
      <alignment horizontal="center" vertical="center"/>
    </xf>
    <xf numFmtId="0" fontId="0" fillId="0" borderId="0" xfId="0" applyAlignment="1">
      <alignment horizontal="justify" vertical="center"/>
    </xf>
    <xf numFmtId="0" fontId="16" fillId="0" borderId="0" xfId="0" applyFont="1" applyFill="1" applyBorder="1"/>
    <xf numFmtId="0" fontId="16" fillId="0" borderId="0" xfId="0" applyFont="1" applyFill="1" applyBorder="1" applyAlignment="1">
      <alignment horizontal="justify" vertical="center"/>
    </xf>
    <xf numFmtId="0" fontId="42" fillId="0" borderId="0" xfId="0" applyFont="1" applyFill="1" applyBorder="1"/>
    <xf numFmtId="0" fontId="41" fillId="0" borderId="0" xfId="0" applyFont="1" applyFill="1" applyBorder="1" applyAlignment="1">
      <alignment horizontal="justify" vertical="center"/>
    </xf>
    <xf numFmtId="0" fontId="0" fillId="2" borderId="0" xfId="0" applyFill="1" applyAlignment="1">
      <alignment horizontal="justify" vertical="center"/>
    </xf>
    <xf numFmtId="0" fontId="16" fillId="2" borderId="0" xfId="0" applyFont="1" applyFill="1" applyAlignment="1">
      <alignment horizontal="justify" vertical="center"/>
    </xf>
    <xf numFmtId="0" fontId="30"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8" fillId="0" borderId="14" xfId="0" applyFont="1" applyFill="1" applyBorder="1" applyAlignment="1">
      <alignment horizontal="center" vertical="center" wrapText="1"/>
    </xf>
    <xf numFmtId="0" fontId="15" fillId="2" borderId="0" xfId="0" applyFont="1" applyFill="1" applyAlignment="1">
      <alignment horizontal="justify" vertical="center"/>
    </xf>
    <xf numFmtId="0" fontId="38" fillId="0" borderId="12" xfId="0" applyFont="1" applyFill="1" applyBorder="1" applyAlignment="1">
      <alignment horizontal="center" vertical="center" wrapText="1"/>
    </xf>
    <xf numFmtId="0" fontId="35" fillId="10" borderId="5" xfId="0" applyFont="1" applyFill="1" applyBorder="1" applyAlignment="1">
      <alignment horizontal="center" vertical="center" wrapText="1"/>
    </xf>
    <xf numFmtId="0" fontId="35" fillId="10" borderId="5" xfId="0" applyFont="1" applyFill="1" applyBorder="1" applyAlignment="1">
      <alignment horizontal="justify" vertical="center" wrapText="1"/>
    </xf>
    <xf numFmtId="0" fontId="35" fillId="10" borderId="7" xfId="0" applyFont="1" applyFill="1" applyBorder="1" applyAlignment="1">
      <alignment horizontal="center" vertical="center" wrapText="1"/>
    </xf>
    <xf numFmtId="0" fontId="33" fillId="0" borderId="0" xfId="0" applyFont="1" applyBorder="1" applyAlignment="1">
      <alignment horizontal="justify" vertical="center" wrapText="1"/>
    </xf>
    <xf numFmtId="9" fontId="32" fillId="0" borderId="5" xfId="0" applyNumberFormat="1" applyFont="1" applyBorder="1" applyAlignment="1" applyProtection="1">
      <alignment horizontal="center" vertical="center" wrapText="1"/>
      <protection locked="0"/>
    </xf>
    <xf numFmtId="0" fontId="32" fillId="0" borderId="5" xfId="1" applyFont="1" applyBorder="1" applyAlignment="1" applyProtection="1">
      <alignment horizontal="center" vertical="center" wrapText="1"/>
      <protection locked="0"/>
    </xf>
    <xf numFmtId="0" fontId="32" fillId="6" borderId="5" xfId="0" applyFont="1" applyFill="1" applyBorder="1" applyAlignment="1">
      <alignment horizontal="center" vertical="center" wrapText="1"/>
    </xf>
    <xf numFmtId="0" fontId="34" fillId="0" borderId="5" xfId="0" applyFont="1" applyFill="1" applyBorder="1" applyAlignment="1" applyProtection="1">
      <alignment horizontal="center" vertical="center" wrapText="1"/>
      <protection locked="0"/>
    </xf>
    <xf numFmtId="0" fontId="34" fillId="0" borderId="5" xfId="0" applyFont="1" applyBorder="1" applyAlignment="1" applyProtection="1">
      <alignment horizontal="center" vertical="center" wrapText="1"/>
      <protection locked="0"/>
    </xf>
    <xf numFmtId="0" fontId="31" fillId="0" borderId="5" xfId="0" applyFont="1" applyBorder="1" applyAlignment="1" applyProtection="1">
      <alignment horizontal="center" vertical="center" wrapText="1"/>
      <protection locked="0"/>
    </xf>
    <xf numFmtId="0" fontId="31" fillId="0" borderId="5" xfId="0" applyFont="1" applyFill="1" applyBorder="1" applyAlignment="1">
      <alignment horizontal="justify" vertical="center" wrapText="1"/>
    </xf>
    <xf numFmtId="49" fontId="31" fillId="0" borderId="5" xfId="0" applyNumberFormat="1" applyFont="1" applyBorder="1" applyAlignment="1">
      <alignment horizontal="justify" vertical="center" wrapText="1"/>
    </xf>
    <xf numFmtId="49" fontId="31" fillId="0" borderId="5" xfId="0" applyNumberFormat="1" applyFont="1" applyBorder="1" applyAlignment="1">
      <alignment horizontal="center" vertical="center" wrapText="1"/>
    </xf>
    <xf numFmtId="0" fontId="31" fillId="2" borderId="0" xfId="0" applyFont="1" applyFill="1" applyAlignment="1">
      <alignment horizontal="center" vertical="center" wrapText="1"/>
    </xf>
    <xf numFmtId="0" fontId="31" fillId="2" borderId="0" xfId="0" applyFont="1" applyFill="1" applyBorder="1" applyAlignment="1">
      <alignment horizontal="center" vertical="center" wrapText="1"/>
    </xf>
    <xf numFmtId="0" fontId="32" fillId="0" borderId="5" xfId="0" applyFont="1" applyFill="1" applyBorder="1" applyAlignment="1" applyProtection="1">
      <alignment horizontal="center" vertical="center" wrapText="1"/>
      <protection locked="0"/>
    </xf>
    <xf numFmtId="0" fontId="32" fillId="0" borderId="5" xfId="0" applyFont="1" applyFill="1" applyBorder="1" applyAlignment="1">
      <alignment horizontal="justify" vertical="center" wrapText="1"/>
    </xf>
    <xf numFmtId="49" fontId="32" fillId="0" borderId="5" xfId="0" applyNumberFormat="1" applyFont="1" applyBorder="1" applyAlignment="1">
      <alignment horizontal="justify" vertical="center" wrapText="1"/>
    </xf>
    <xf numFmtId="49" fontId="32" fillId="0" borderId="5" xfId="0" applyNumberFormat="1" applyFont="1" applyBorder="1" applyAlignment="1">
      <alignment horizontal="center" vertical="center" wrapText="1"/>
    </xf>
    <xf numFmtId="49" fontId="31" fillId="0" borderId="5" xfId="0" applyNumberFormat="1" applyFont="1" applyFill="1" applyBorder="1" applyAlignment="1">
      <alignment horizontal="justify" vertical="center" wrapText="1"/>
    </xf>
    <xf numFmtId="0" fontId="32" fillId="17" borderId="5" xfId="0" applyFont="1" applyFill="1" applyBorder="1" applyAlignment="1">
      <alignment horizontal="center" vertical="center" wrapText="1"/>
    </xf>
    <xf numFmtId="1" fontId="31" fillId="2" borderId="5" xfId="4" applyNumberFormat="1" applyFont="1" applyFill="1" applyBorder="1" applyAlignment="1">
      <alignment horizontal="center" vertical="center" wrapText="1"/>
    </xf>
    <xf numFmtId="1" fontId="32" fillId="0" borderId="5" xfId="0" applyNumberFormat="1" applyFont="1" applyBorder="1" applyAlignment="1" applyProtection="1">
      <alignment horizontal="center" vertical="center" wrapText="1"/>
      <protection locked="0"/>
    </xf>
    <xf numFmtId="15" fontId="31" fillId="0" borderId="5" xfId="0" applyNumberFormat="1" applyFont="1" applyBorder="1" applyAlignment="1">
      <alignment horizontal="center" vertical="center" wrapText="1"/>
    </xf>
    <xf numFmtId="0" fontId="31" fillId="0" borderId="5" xfId="0" applyFont="1" applyFill="1" applyBorder="1" applyAlignment="1" applyProtection="1">
      <alignment horizontal="center" vertical="center" wrapText="1"/>
      <protection locked="0"/>
    </xf>
    <xf numFmtId="0" fontId="31" fillId="2" borderId="7" xfId="0" applyFont="1" applyFill="1" applyBorder="1" applyAlignment="1">
      <alignment horizontal="center" vertical="center" wrapText="1"/>
    </xf>
    <xf numFmtId="0" fontId="32" fillId="2" borderId="7" xfId="0" applyFont="1" applyFill="1" applyBorder="1" applyAlignment="1" applyProtection="1">
      <alignment horizontal="center" vertical="center" wrapText="1"/>
      <protection locked="0"/>
    </xf>
    <xf numFmtId="0" fontId="32" fillId="0" borderId="7" xfId="0" applyFont="1" applyFill="1" applyBorder="1" applyAlignment="1" applyProtection="1">
      <alignment horizontal="center" vertical="center" wrapText="1"/>
      <protection locked="0"/>
    </xf>
    <xf numFmtId="0" fontId="31" fillId="0" borderId="7" xfId="0" applyFont="1" applyBorder="1" applyAlignment="1">
      <alignment horizontal="center" vertical="center" wrapText="1"/>
    </xf>
    <xf numFmtId="0" fontId="31" fillId="2" borderId="7" xfId="0" applyFont="1" applyFill="1" applyBorder="1" applyAlignment="1" applyProtection="1">
      <alignment horizontal="center" vertical="center" wrapText="1"/>
      <protection locked="0"/>
    </xf>
    <xf numFmtId="0" fontId="31" fillId="0" borderId="7" xfId="0" applyFont="1" applyBorder="1" applyAlignment="1" applyProtection="1">
      <alignment horizontal="center" vertical="center" wrapText="1"/>
      <protection locked="0"/>
    </xf>
    <xf numFmtId="0" fontId="32" fillId="0" borderId="7" xfId="0" applyFont="1" applyBorder="1" applyAlignment="1" applyProtection="1">
      <alignment horizontal="center" vertical="center" wrapText="1"/>
      <protection locked="0"/>
    </xf>
    <xf numFmtId="0" fontId="32" fillId="0" borderId="7" xfId="1" applyFont="1" applyBorder="1" applyAlignment="1" applyProtection="1">
      <alignment horizontal="center" vertical="center" wrapText="1"/>
      <protection locked="0"/>
    </xf>
    <xf numFmtId="0" fontId="32" fillId="17" borderId="7" xfId="0" applyFont="1" applyFill="1" applyBorder="1" applyAlignment="1">
      <alignment horizontal="center" vertical="center" wrapText="1"/>
    </xf>
    <xf numFmtId="0" fontId="31" fillId="0" borderId="7" xfId="0" applyFont="1" applyFill="1" applyBorder="1" applyAlignment="1">
      <alignment horizontal="justify" vertical="center" wrapText="1"/>
    </xf>
    <xf numFmtId="14" fontId="31" fillId="2" borderId="7" xfId="0" applyNumberFormat="1" applyFont="1" applyFill="1" applyBorder="1" applyAlignment="1">
      <alignment horizontal="center" vertical="center" wrapText="1"/>
    </xf>
    <xf numFmtId="14" fontId="31" fillId="0" borderId="7" xfId="0" applyNumberFormat="1" applyFont="1" applyBorder="1" applyAlignment="1">
      <alignment horizontal="center" vertical="center" wrapText="1"/>
    </xf>
    <xf numFmtId="0" fontId="32" fillId="0" borderId="8" xfId="0" applyFont="1" applyBorder="1" applyAlignment="1" applyProtection="1">
      <alignment horizontal="center" vertical="center" wrapText="1"/>
      <protection locked="0"/>
    </xf>
    <xf numFmtId="0" fontId="32" fillId="0" borderId="5" xfId="1" applyFont="1" applyFill="1" applyBorder="1" applyAlignment="1">
      <alignment horizontal="center" vertical="center" wrapText="1"/>
    </xf>
    <xf numFmtId="0" fontId="31" fillId="0" borderId="28" xfId="0" applyFont="1" applyBorder="1" applyAlignment="1">
      <alignment horizontal="center" vertical="center" wrapText="1"/>
    </xf>
    <xf numFmtId="0" fontId="31" fillId="0" borderId="0" xfId="0" applyFont="1" applyBorder="1" applyAlignment="1">
      <alignment horizontal="center" vertical="center" wrapText="1"/>
    </xf>
    <xf numFmtId="1" fontId="32" fillId="2" borderId="5" xfId="0" applyNumberFormat="1" applyFont="1" applyFill="1" applyBorder="1" applyAlignment="1" applyProtection="1">
      <alignment horizontal="center" vertical="center" wrapText="1"/>
      <protection locked="0"/>
    </xf>
    <xf numFmtId="0" fontId="32" fillId="7" borderId="5" xfId="0" applyFont="1" applyFill="1" applyBorder="1" applyAlignment="1" applyProtection="1">
      <alignment horizontal="center" vertical="center" wrapText="1"/>
      <protection locked="0"/>
    </xf>
    <xf numFmtId="0" fontId="32" fillId="0" borderId="5" xfId="0" applyFont="1" applyFill="1" applyBorder="1" applyAlignment="1" applyProtection="1">
      <alignment horizontal="center" vertical="center" wrapText="1"/>
    </xf>
    <xf numFmtId="0" fontId="31" fillId="0" borderId="8" xfId="0" applyFont="1" applyFill="1" applyBorder="1" applyAlignment="1">
      <alignment horizontal="justify" vertical="center" wrapText="1"/>
    </xf>
    <xf numFmtId="0" fontId="31" fillId="2" borderId="8" xfId="0" applyFont="1" applyFill="1" applyBorder="1" applyAlignment="1">
      <alignment horizontal="center" vertical="center" wrapText="1"/>
    </xf>
    <xf numFmtId="0" fontId="31" fillId="2" borderId="8" xfId="0" applyFont="1" applyFill="1" applyBorder="1" applyAlignment="1">
      <alignment horizontal="justify" vertical="center" wrapText="1"/>
    </xf>
    <xf numFmtId="0" fontId="32" fillId="4" borderId="5" xfId="0" applyFont="1" applyFill="1" applyBorder="1" applyAlignment="1">
      <alignment horizontal="center" vertical="center" wrapText="1"/>
    </xf>
    <xf numFmtId="0" fontId="31" fillId="0" borderId="0" xfId="0" applyFont="1" applyAlignment="1">
      <alignment horizontal="center" vertical="center" wrapText="1"/>
    </xf>
    <xf numFmtId="0" fontId="31" fillId="0" borderId="5" xfId="0" applyFont="1" applyFill="1" applyBorder="1" applyAlignment="1">
      <alignment horizontal="center" vertical="center" wrapText="1"/>
    </xf>
    <xf numFmtId="1" fontId="31" fillId="2" borderId="5" xfId="0" applyNumberFormat="1" applyFont="1" applyFill="1" applyBorder="1" applyAlignment="1">
      <alignment horizontal="center" vertical="center" wrapText="1"/>
    </xf>
    <xf numFmtId="0" fontId="32" fillId="0" borderId="5" xfId="0" applyFont="1" applyFill="1" applyBorder="1" applyAlignment="1">
      <alignment horizontal="center" vertical="center" wrapText="1"/>
    </xf>
    <xf numFmtId="0" fontId="31" fillId="0" borderId="7" xfId="0" applyFont="1" applyBorder="1" applyAlignment="1">
      <alignment horizontal="justify" vertical="center" wrapText="1"/>
    </xf>
    <xf numFmtId="0" fontId="32" fillId="0" borderId="0" xfId="0" applyFont="1" applyAlignment="1">
      <alignment horizontal="center" vertical="center" wrapText="1"/>
    </xf>
    <xf numFmtId="0" fontId="31" fillId="0" borderId="8" xfId="0" applyFont="1" applyBorder="1" applyAlignment="1">
      <alignment horizontal="center" vertical="center" wrapText="1"/>
    </xf>
    <xf numFmtId="0" fontId="15" fillId="0" borderId="0" xfId="0" applyFont="1" applyFill="1" applyBorder="1"/>
    <xf numFmtId="0" fontId="15" fillId="0" borderId="0" xfId="0" applyFont="1" applyFill="1" applyBorder="1" applyAlignment="1">
      <alignment horizontal="justify" vertical="center"/>
    </xf>
    <xf numFmtId="0" fontId="2" fillId="0" borderId="0" xfId="0" applyFont="1" applyFill="1" applyBorder="1" applyAlignment="1">
      <alignment vertical="center" wrapText="1"/>
    </xf>
    <xf numFmtId="0" fontId="30" fillId="0" borderId="0" xfId="0" applyFont="1" applyFill="1" applyBorder="1" applyAlignment="1">
      <alignment horizontal="center" vertical="center" wrapText="1"/>
    </xf>
    <xf numFmtId="0" fontId="51" fillId="16" borderId="5" xfId="0" applyFont="1" applyFill="1" applyBorder="1" applyAlignment="1">
      <alignment horizontal="center" vertical="center" wrapText="1"/>
    </xf>
    <xf numFmtId="0" fontId="51" fillId="16" borderId="8" xfId="0" applyFont="1" applyFill="1" applyBorder="1" applyAlignment="1">
      <alignment horizontal="center" vertical="center" wrapText="1"/>
    </xf>
    <xf numFmtId="0" fontId="51" fillId="0" borderId="8" xfId="0" applyFont="1" applyBorder="1" applyAlignment="1">
      <alignment horizontal="center" vertical="center" wrapText="1"/>
    </xf>
    <xf numFmtId="0" fontId="51" fillId="16" borderId="12" xfId="0" applyFont="1" applyFill="1" applyBorder="1" applyAlignment="1">
      <alignment vertical="center"/>
    </xf>
    <xf numFmtId="0" fontId="51" fillId="16" borderId="13" xfId="0" applyFont="1" applyFill="1" applyBorder="1" applyAlignment="1">
      <alignment vertical="center"/>
    </xf>
    <xf numFmtId="0" fontId="51" fillId="16" borderId="15" xfId="0" applyFont="1" applyFill="1" applyBorder="1" applyAlignment="1">
      <alignment horizontal="center" vertical="center" wrapText="1"/>
    </xf>
    <xf numFmtId="0" fontId="51" fillId="16" borderId="5" xfId="0" applyFont="1" applyFill="1" applyBorder="1" applyAlignment="1">
      <alignment horizontal="center" vertical="center"/>
    </xf>
    <xf numFmtId="0" fontId="35" fillId="2" borderId="5" xfId="0" applyFont="1" applyFill="1" applyBorder="1" applyAlignment="1">
      <alignment horizontal="center" vertical="center" wrapText="1"/>
    </xf>
    <xf numFmtId="0" fontId="36" fillId="0" borderId="5" xfId="0" applyFont="1" applyBorder="1" applyAlignment="1">
      <alignment horizontal="center" vertical="center"/>
    </xf>
    <xf numFmtId="0" fontId="0" fillId="2" borderId="0" xfId="0" applyFill="1" applyAlignment="1">
      <alignment horizontal="center" vertical="center"/>
    </xf>
    <xf numFmtId="165" fontId="36" fillId="0" borderId="5" xfId="0" applyNumberFormat="1" applyFont="1" applyBorder="1" applyAlignment="1">
      <alignment horizontal="center" vertical="center"/>
    </xf>
    <xf numFmtId="0" fontId="52" fillId="0" borderId="0" xfId="0" applyFont="1"/>
    <xf numFmtId="0" fontId="53" fillId="0" borderId="0" xfId="0" applyFont="1" applyAlignment="1">
      <alignment horizontal="justify" vertical="center"/>
    </xf>
    <xf numFmtId="0" fontId="40" fillId="14" borderId="16" xfId="0" applyFont="1" applyFill="1" applyBorder="1" applyAlignment="1">
      <alignment horizontal="center" vertical="center" wrapText="1"/>
    </xf>
    <xf numFmtId="0" fontId="35" fillId="2" borderId="0" xfId="0" applyFont="1" applyFill="1" applyAlignment="1">
      <alignment horizontal="left" vertical="center"/>
    </xf>
    <xf numFmtId="0" fontId="36" fillId="2" borderId="0" xfId="0" applyFont="1" applyFill="1" applyAlignment="1">
      <alignment horizontal="center" vertical="center" wrapText="1"/>
    </xf>
    <xf numFmtId="0" fontId="35" fillId="0" borderId="14" xfId="0" applyFont="1" applyBorder="1" applyAlignment="1">
      <alignment horizontal="center" vertical="center" wrapText="1"/>
    </xf>
    <xf numFmtId="0" fontId="35" fillId="0" borderId="12" xfId="0" applyFont="1" applyBorder="1" applyAlignment="1">
      <alignment horizontal="center" vertical="center" wrapText="1"/>
    </xf>
    <xf numFmtId="0" fontId="35" fillId="10" borderId="7" xfId="0" applyFont="1" applyFill="1" applyBorder="1" applyAlignment="1">
      <alignment vertical="center" wrapText="1"/>
    </xf>
    <xf numFmtId="0" fontId="35" fillId="10" borderId="7" xfId="0" applyFont="1" applyFill="1" applyBorder="1" applyAlignment="1">
      <alignment horizontal="center" vertical="center" textRotation="90" wrapText="1"/>
    </xf>
    <xf numFmtId="0" fontId="36" fillId="10" borderId="7" xfId="0" applyFont="1" applyFill="1" applyBorder="1" applyAlignment="1">
      <alignment horizontal="center" vertical="center" wrapText="1"/>
    </xf>
    <xf numFmtId="0" fontId="35" fillId="10" borderId="15" xfId="0" applyFont="1" applyFill="1" applyBorder="1" applyAlignment="1">
      <alignment horizontal="center" vertical="center" wrapText="1"/>
    </xf>
    <xf numFmtId="0" fontId="35" fillId="10" borderId="8" xfId="0" applyFont="1" applyFill="1" applyBorder="1" applyAlignment="1">
      <alignment horizontal="center" vertical="center" wrapText="1"/>
    </xf>
    <xf numFmtId="0" fontId="36" fillId="10" borderId="8" xfId="0" applyFont="1" applyFill="1" applyBorder="1" applyAlignment="1">
      <alignment horizontal="center" vertical="center" wrapText="1"/>
    </xf>
    <xf numFmtId="0" fontId="35" fillId="10" borderId="8" xfId="0" applyFont="1" applyFill="1" applyBorder="1" applyAlignment="1">
      <alignment horizontal="center" vertical="center" textRotation="90" wrapText="1"/>
    </xf>
    <xf numFmtId="0" fontId="35" fillId="9" borderId="5" xfId="0" applyFont="1" applyFill="1" applyBorder="1" applyAlignment="1">
      <alignment horizontal="center" vertical="center" wrapText="1"/>
    </xf>
    <xf numFmtId="0" fontId="15" fillId="0" borderId="0" xfId="0" applyFont="1" applyAlignment="1">
      <alignment horizontal="justify" vertical="center" wrapText="1"/>
    </xf>
    <xf numFmtId="0" fontId="35" fillId="2" borderId="10" xfId="1" applyFont="1" applyFill="1" applyBorder="1" applyAlignment="1">
      <alignment horizontal="center" vertical="center" wrapText="1"/>
    </xf>
    <xf numFmtId="0" fontId="36" fillId="2" borderId="10" xfId="1" applyFont="1" applyFill="1" applyBorder="1" applyAlignment="1">
      <alignment horizontal="center" vertical="center" wrapText="1"/>
    </xf>
    <xf numFmtId="0" fontId="36" fillId="2" borderId="10" xfId="1" applyFont="1" applyFill="1" applyBorder="1" applyAlignment="1">
      <alignment horizontal="justify" vertical="center" wrapText="1"/>
    </xf>
    <xf numFmtId="0" fontId="15" fillId="2" borderId="5" xfId="0" applyFont="1" applyFill="1" applyBorder="1"/>
    <xf numFmtId="0" fontId="15" fillId="2" borderId="10" xfId="0" applyFont="1" applyFill="1" applyBorder="1"/>
    <xf numFmtId="0" fontId="36" fillId="2" borderId="10" xfId="0" applyFont="1" applyFill="1" applyBorder="1" applyAlignment="1">
      <alignment horizontal="center" vertical="center"/>
    </xf>
    <xf numFmtId="0" fontId="15" fillId="2" borderId="5" xfId="0" applyFont="1" applyFill="1" applyBorder="1" applyAlignment="1">
      <alignment horizontal="center" vertical="center" wrapText="1"/>
    </xf>
    <xf numFmtId="0" fontId="36" fillId="2" borderId="5" xfId="0" applyFont="1" applyFill="1" applyBorder="1" applyAlignment="1" applyProtection="1">
      <alignment horizontal="justify" vertical="center" wrapText="1"/>
      <protection locked="0"/>
    </xf>
    <xf numFmtId="0" fontId="55" fillId="2" borderId="5" xfId="0" applyFont="1" applyFill="1" applyBorder="1" applyAlignment="1" applyProtection="1">
      <alignment horizontal="justify" vertical="center" wrapText="1"/>
      <protection locked="0"/>
    </xf>
    <xf numFmtId="0" fontId="36" fillId="2" borderId="5" xfId="0" applyFont="1" applyFill="1" applyBorder="1" applyAlignment="1">
      <alignment horizontal="center" vertical="center" wrapText="1"/>
    </xf>
    <xf numFmtId="9" fontId="15" fillId="2" borderId="5" xfId="0" applyNumberFormat="1" applyFont="1" applyFill="1" applyBorder="1" applyAlignment="1">
      <alignment horizontal="center" vertical="center" wrapText="1"/>
    </xf>
    <xf numFmtId="0" fontId="36" fillId="2" borderId="7" xfId="0" applyFont="1" applyFill="1" applyBorder="1" applyAlignment="1">
      <alignment horizontal="center" vertical="center" wrapText="1"/>
    </xf>
    <xf numFmtId="0" fontId="15" fillId="2" borderId="8" xfId="0" applyFont="1" applyFill="1" applyBorder="1" applyAlignment="1">
      <alignment vertical="center" wrapText="1"/>
    </xf>
    <xf numFmtId="0" fontId="15" fillId="2" borderId="8" xfId="0" applyFont="1" applyFill="1" applyBorder="1" applyAlignment="1">
      <alignment wrapText="1"/>
    </xf>
    <xf numFmtId="0" fontId="15" fillId="2" borderId="8" xfId="0" applyFont="1" applyFill="1" applyBorder="1" applyAlignment="1">
      <alignment vertical="center"/>
    </xf>
    <xf numFmtId="0" fontId="15" fillId="2" borderId="5" xfId="0" applyFont="1" applyFill="1" applyBorder="1" applyAlignment="1">
      <alignment vertical="center" wrapText="1"/>
    </xf>
    <xf numFmtId="0" fontId="15" fillId="2" borderId="5" xfId="0" applyFont="1" applyFill="1" applyBorder="1" applyAlignment="1">
      <alignment vertical="center"/>
    </xf>
    <xf numFmtId="0" fontId="15" fillId="2" borderId="5" xfId="0" applyFont="1" applyFill="1" applyBorder="1" applyAlignment="1" applyProtection="1">
      <alignment horizontal="justify" vertical="center" wrapText="1"/>
      <protection locked="0"/>
    </xf>
    <xf numFmtId="0" fontId="15" fillId="0" borderId="7" xfId="0" applyFont="1" applyBorder="1" applyAlignment="1" applyProtection="1">
      <alignment horizontal="justify" vertical="center" wrapText="1"/>
      <protection locked="0"/>
    </xf>
    <xf numFmtId="0" fontId="36" fillId="2" borderId="8" xfId="0" applyFont="1" applyFill="1" applyBorder="1" applyAlignment="1" applyProtection="1">
      <alignment horizontal="center" vertical="center" wrapText="1"/>
      <protection locked="0"/>
    </xf>
    <xf numFmtId="0" fontId="15" fillId="2" borderId="5" xfId="0" applyFont="1" applyFill="1" applyBorder="1" applyAlignment="1">
      <alignment horizontal="justify" vertical="center" wrapText="1"/>
    </xf>
    <xf numFmtId="14" fontId="15" fillId="2" borderId="8" xfId="0" applyNumberFormat="1" applyFont="1" applyFill="1" applyBorder="1" applyAlignment="1">
      <alignment horizontal="center" vertical="center"/>
    </xf>
    <xf numFmtId="0" fontId="36" fillId="2" borderId="5" xfId="0" applyFont="1" applyFill="1" applyBorder="1" applyAlignment="1" applyProtection="1">
      <alignment horizontal="center" vertical="center" wrapText="1"/>
      <protection locked="0"/>
    </xf>
    <xf numFmtId="0" fontId="51" fillId="16" borderId="8" xfId="0" applyFont="1" applyFill="1" applyBorder="1" applyAlignment="1">
      <alignment horizontal="center" vertical="center"/>
    </xf>
    <xf numFmtId="14" fontId="15" fillId="2" borderId="5" xfId="0" applyNumberFormat="1" applyFont="1" applyFill="1" applyBorder="1" applyAlignment="1">
      <alignment horizontal="center" vertical="center" wrapText="1"/>
    </xf>
    <xf numFmtId="0" fontId="15" fillId="2" borderId="15" xfId="0" applyFont="1" applyFill="1" applyBorder="1" applyAlignment="1">
      <alignment horizontal="justify" vertical="center" wrapText="1"/>
    </xf>
    <xf numFmtId="0" fontId="15" fillId="2" borderId="15" xfId="0" applyFont="1" applyFill="1" applyBorder="1" applyAlignment="1">
      <alignment horizontal="center" vertical="center" wrapText="1"/>
    </xf>
    <xf numFmtId="0" fontId="15" fillId="2" borderId="15" xfId="0" applyFont="1" applyFill="1" applyBorder="1" applyAlignment="1">
      <alignment horizontal="center" vertical="center"/>
    </xf>
    <xf numFmtId="14" fontId="15" fillId="2" borderId="5" xfId="0" applyNumberFormat="1" applyFont="1" applyFill="1" applyBorder="1" applyAlignment="1">
      <alignment horizontal="center" wrapText="1"/>
    </xf>
    <xf numFmtId="0" fontId="36" fillId="0" borderId="5" xfId="0" applyFont="1" applyBorder="1" applyAlignment="1">
      <alignment horizontal="center" vertical="center" wrapText="1"/>
    </xf>
    <xf numFmtId="0" fontId="36" fillId="2" borderId="5" xfId="0" applyFont="1" applyFill="1" applyBorder="1" applyAlignment="1">
      <alignment horizontal="justify" vertical="center" wrapText="1"/>
    </xf>
    <xf numFmtId="9" fontId="15" fillId="0" borderId="0" xfId="0" applyNumberFormat="1" applyFont="1" applyAlignment="1" applyProtection="1">
      <alignment horizontal="center" vertical="center" wrapText="1"/>
      <protection locked="0"/>
    </xf>
    <xf numFmtId="0" fontId="36" fillId="2" borderId="5" xfId="1" applyFont="1" applyFill="1" applyBorder="1" applyAlignment="1" applyProtection="1">
      <alignment horizontal="center" vertical="center" wrapText="1"/>
      <protection locked="0"/>
    </xf>
    <xf numFmtId="0" fontId="36" fillId="2" borderId="0" xfId="0" applyFont="1" applyFill="1" applyAlignment="1" applyProtection="1">
      <alignment horizontal="justify" vertical="center" wrapText="1"/>
      <protection locked="0"/>
    </xf>
    <xf numFmtId="0" fontId="0" fillId="12" borderId="5" xfId="0" applyFill="1" applyBorder="1" applyAlignment="1">
      <alignment vertical="center"/>
    </xf>
    <xf numFmtId="9" fontId="15" fillId="2" borderId="0" xfId="0" applyNumberFormat="1" applyFont="1" applyFill="1" applyAlignment="1">
      <alignment horizontal="center" vertical="center" wrapText="1"/>
    </xf>
    <xf numFmtId="0" fontId="15" fillId="2" borderId="7" xfId="0" applyFont="1" applyFill="1" applyBorder="1" applyAlignment="1">
      <alignment horizontal="center" vertical="center" wrapText="1"/>
    </xf>
    <xf numFmtId="0" fontId="36" fillId="2" borderId="7" xfId="0" applyFont="1" applyFill="1" applyBorder="1" applyAlignment="1" applyProtection="1">
      <alignment horizontal="center" vertical="center" wrapText="1"/>
      <protection locked="0"/>
    </xf>
    <xf numFmtId="9" fontId="36" fillId="0" borderId="7" xfId="0" applyNumberFormat="1" applyFont="1" applyBorder="1" applyAlignment="1" applyProtection="1">
      <alignment horizontal="center" vertical="center" wrapText="1"/>
      <protection locked="0"/>
    </xf>
    <xf numFmtId="0" fontId="36" fillId="2" borderId="7" xfId="1" applyFont="1" applyFill="1" applyBorder="1" applyAlignment="1" applyProtection="1">
      <alignment horizontal="center" vertical="center" wrapText="1"/>
      <protection locked="0"/>
    </xf>
    <xf numFmtId="0" fontId="36" fillId="7" borderId="7" xfId="0" applyFont="1" applyFill="1" applyBorder="1" applyAlignment="1">
      <alignment horizontal="center" vertical="center" wrapText="1"/>
    </xf>
    <xf numFmtId="0" fontId="36" fillId="2" borderId="5" xfId="0" applyFont="1" applyFill="1" applyBorder="1" applyAlignment="1" applyProtection="1">
      <alignment horizontal="justify" vertical="top" wrapText="1"/>
      <protection locked="0"/>
    </xf>
    <xf numFmtId="0" fontId="36" fillId="2" borderId="8" xfId="0" applyFont="1" applyFill="1" applyBorder="1" applyAlignment="1">
      <alignment horizontal="center" vertical="center"/>
    </xf>
    <xf numFmtId="14" fontId="36" fillId="2" borderId="8" xfId="0" applyNumberFormat="1" applyFont="1" applyFill="1" applyBorder="1" applyAlignment="1">
      <alignment horizontal="center" vertical="center"/>
    </xf>
    <xf numFmtId="0" fontId="36" fillId="2" borderId="11" xfId="0" applyFont="1" applyFill="1" applyBorder="1" applyAlignment="1" applyProtection="1">
      <alignment horizontal="justify" vertical="center" wrapText="1"/>
      <protection locked="0"/>
    </xf>
    <xf numFmtId="0" fontId="55" fillId="0" borderId="5" xfId="0" applyFont="1" applyBorder="1" applyAlignment="1" applyProtection="1">
      <alignment horizontal="justify" vertical="center" wrapText="1"/>
      <protection locked="0"/>
    </xf>
    <xf numFmtId="0" fontId="15" fillId="2" borderId="7" xfId="0" applyFont="1" applyFill="1" applyBorder="1" applyAlignment="1">
      <alignment horizontal="justify" vertical="center" wrapText="1"/>
    </xf>
    <xf numFmtId="0" fontId="15" fillId="2" borderId="7" xfId="0" applyFont="1" applyFill="1" applyBorder="1" applyAlignment="1">
      <alignment vertical="center" wrapText="1"/>
    </xf>
    <xf numFmtId="0" fontId="15" fillId="2" borderId="7" xfId="0" applyFont="1" applyFill="1" applyBorder="1" applyAlignment="1">
      <alignment vertical="center"/>
    </xf>
    <xf numFmtId="0" fontId="15" fillId="2" borderId="7" xfId="0" applyFont="1" applyFill="1" applyBorder="1" applyAlignment="1">
      <alignment horizontal="center" vertical="center"/>
    </xf>
    <xf numFmtId="0" fontId="55" fillId="0" borderId="7" xfId="0" applyFont="1" applyBorder="1" applyAlignment="1" applyProtection="1">
      <alignment horizontal="justify" vertical="center" wrapText="1"/>
      <protection locked="0"/>
    </xf>
    <xf numFmtId="0" fontId="55" fillId="0" borderId="7" xfId="0" applyFont="1" applyBorder="1" applyAlignment="1" applyProtection="1">
      <alignment vertical="center" wrapText="1"/>
      <protection locked="0"/>
    </xf>
    <xf numFmtId="0" fontId="55" fillId="0" borderId="5" xfId="0" applyFont="1" applyBorder="1" applyAlignment="1" applyProtection="1">
      <alignment vertical="center" wrapText="1"/>
      <protection locked="0"/>
    </xf>
    <xf numFmtId="9" fontId="0" fillId="2" borderId="5" xfId="0" applyNumberFormat="1" applyFill="1" applyBorder="1" applyAlignment="1">
      <alignment horizontal="center" vertical="center" wrapText="1"/>
    </xf>
    <xf numFmtId="0" fontId="15" fillId="2" borderId="7" xfId="0" applyFont="1" applyFill="1" applyBorder="1" applyAlignment="1" applyProtection="1">
      <alignment vertical="center" wrapText="1"/>
      <protection locked="0"/>
    </xf>
    <xf numFmtId="0" fontId="15" fillId="2" borderId="7" xfId="0" applyFont="1" applyFill="1" applyBorder="1" applyAlignment="1" applyProtection="1">
      <alignment horizontal="center" vertical="center" wrapText="1"/>
      <protection locked="0"/>
    </xf>
    <xf numFmtId="9" fontId="15" fillId="0" borderId="5" xfId="0" applyNumberFormat="1" applyFont="1" applyBorder="1" applyAlignment="1">
      <alignment horizontal="center" vertical="center" wrapText="1"/>
    </xf>
    <xf numFmtId="0" fontId="15" fillId="2" borderId="5" xfId="0" applyFont="1" applyFill="1" applyBorder="1" applyAlignment="1" applyProtection="1">
      <alignment horizontal="center" vertical="center" wrapText="1"/>
      <protection locked="0"/>
    </xf>
    <xf numFmtId="0" fontId="15" fillId="2" borderId="13" xfId="0" applyFont="1" applyFill="1" applyBorder="1" applyAlignment="1">
      <alignment horizontal="justify" vertical="center" wrapText="1"/>
    </xf>
    <xf numFmtId="0" fontId="15" fillId="2" borderId="8" xfId="0" applyFont="1" applyFill="1" applyBorder="1" applyAlignment="1">
      <alignment horizontal="center" vertical="center" wrapText="1"/>
    </xf>
    <xf numFmtId="0" fontId="15" fillId="2" borderId="8" xfId="0" applyFont="1" applyFill="1" applyBorder="1" applyAlignment="1">
      <alignment horizontal="center" vertical="center"/>
    </xf>
    <xf numFmtId="0" fontId="15" fillId="2" borderId="5" xfId="0" applyFont="1" applyFill="1" applyBorder="1" applyAlignment="1" applyProtection="1">
      <alignment horizontal="left" vertical="center" wrapText="1"/>
      <protection locked="0"/>
    </xf>
    <xf numFmtId="0" fontId="15" fillId="2" borderId="12" xfId="0" applyFont="1" applyFill="1" applyBorder="1" applyAlignment="1">
      <alignment horizontal="justify" vertical="center" wrapText="1"/>
    </xf>
    <xf numFmtId="0" fontId="15" fillId="2" borderId="8" xfId="0" applyFont="1" applyFill="1" applyBorder="1" applyAlignment="1" applyProtection="1">
      <alignment horizontal="left" vertical="center" wrapText="1"/>
      <protection locked="0"/>
    </xf>
    <xf numFmtId="0" fontId="15" fillId="2" borderId="0" xfId="0" applyFont="1" applyFill="1" applyAlignment="1">
      <alignment horizontal="justify" vertical="center" wrapText="1"/>
    </xf>
    <xf numFmtId="0" fontId="15" fillId="0" borderId="5" xfId="0" applyFont="1" applyBorder="1" applyAlignment="1" applyProtection="1">
      <alignment horizontal="justify" vertical="center" wrapText="1"/>
      <protection locked="0"/>
    </xf>
    <xf numFmtId="0" fontId="15" fillId="0" borderId="5" xfId="0" applyFont="1" applyBorder="1" applyAlignment="1">
      <alignment horizontal="center" vertical="center"/>
    </xf>
    <xf numFmtId="0" fontId="15" fillId="2" borderId="7" xfId="0" applyFont="1" applyFill="1" applyBorder="1" applyAlignment="1" applyProtection="1">
      <alignment horizontal="justify" vertical="center" wrapText="1"/>
      <protection locked="0"/>
    </xf>
    <xf numFmtId="0" fontId="15" fillId="2" borderId="8" xfId="0" applyFont="1" applyFill="1" applyBorder="1"/>
    <xf numFmtId="0" fontId="36" fillId="2" borderId="7" xfId="0" applyFont="1" applyFill="1" applyBorder="1" applyAlignment="1" applyProtection="1">
      <alignment vertical="center" wrapText="1"/>
      <protection locked="0"/>
    </xf>
    <xf numFmtId="0" fontId="15" fillId="0" borderId="12" xfId="0" applyFont="1" applyBorder="1" applyAlignment="1">
      <alignment horizontal="justify" vertical="center" wrapText="1"/>
    </xf>
    <xf numFmtId="0" fontId="36" fillId="0" borderId="5" xfId="0" applyFont="1" applyBorder="1" applyAlignment="1" applyProtection="1">
      <alignment horizontal="left" vertical="center" wrapText="1"/>
      <protection locked="0"/>
    </xf>
    <xf numFmtId="0" fontId="15" fillId="0" borderId="11" xfId="0" applyFont="1" applyBorder="1" applyAlignment="1">
      <alignment horizontal="justify" vertical="center" wrapText="1"/>
    </xf>
    <xf numFmtId="9" fontId="36" fillId="0" borderId="5" xfId="0" applyNumberFormat="1" applyFont="1" applyBorder="1" applyAlignment="1" applyProtection="1">
      <alignment horizontal="center" vertical="center" wrapText="1"/>
      <protection locked="0"/>
    </xf>
    <xf numFmtId="0" fontId="0" fillId="5" borderId="5" xfId="0" applyFill="1" applyBorder="1" applyAlignment="1">
      <alignment vertical="center" wrapText="1"/>
    </xf>
    <xf numFmtId="0" fontId="36" fillId="7" borderId="5" xfId="0" applyFont="1" applyFill="1" applyBorder="1" applyAlignment="1">
      <alignment horizontal="center" vertical="center" wrapText="1"/>
    </xf>
    <xf numFmtId="0" fontId="0" fillId="5" borderId="5" xfId="0" applyFill="1" applyBorder="1" applyAlignment="1">
      <alignment vertical="center"/>
    </xf>
    <xf numFmtId="0" fontId="15" fillId="2" borderId="8" xfId="0" applyFont="1" applyFill="1" applyBorder="1" applyAlignment="1">
      <alignment horizontal="center" vertical="top" wrapText="1"/>
    </xf>
    <xf numFmtId="0" fontId="31" fillId="2" borderId="0" xfId="0" applyFont="1" applyFill="1" applyAlignment="1" applyProtection="1">
      <alignment horizontal="justify" vertical="center" wrapText="1"/>
      <protection locked="0"/>
    </xf>
    <xf numFmtId="0" fontId="15" fillId="2" borderId="0" xfId="0" applyFont="1" applyFill="1" applyAlignment="1">
      <alignment wrapText="1"/>
    </xf>
    <xf numFmtId="0" fontId="15" fillId="2" borderId="0" xfId="0" applyFont="1" applyFill="1" applyAlignment="1">
      <alignment horizontal="center" vertical="center"/>
    </xf>
    <xf numFmtId="0" fontId="2" fillId="10" borderId="7"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35" fillId="13" borderId="18" xfId="0" applyFont="1" applyFill="1" applyBorder="1" applyAlignment="1">
      <alignment horizontal="center" vertical="center" wrapText="1"/>
    </xf>
    <xf numFmtId="0" fontId="2" fillId="2" borderId="11" xfId="0" applyFont="1" applyFill="1" applyBorder="1" applyAlignment="1" applyProtection="1">
      <alignment horizontal="justify" vertical="center" wrapText="1"/>
      <protection locked="0"/>
    </xf>
    <xf numFmtId="0" fontId="58" fillId="0" borderId="11" xfId="0" applyFont="1" applyBorder="1" applyAlignment="1">
      <alignment horizontal="justify" vertical="center" wrapText="1"/>
    </xf>
    <xf numFmtId="0" fontId="16" fillId="19" borderId="5" xfId="0" applyFont="1" applyFill="1" applyBorder="1" applyAlignment="1">
      <alignment horizontal="justify" vertical="center" wrapText="1"/>
    </xf>
    <xf numFmtId="0" fontId="16" fillId="19" borderId="5" xfId="0" applyFont="1" applyFill="1" applyBorder="1" applyAlignment="1">
      <alignment horizontal="center" vertical="center"/>
    </xf>
    <xf numFmtId="166" fontId="16" fillId="19" borderId="5" xfId="0" applyNumberFormat="1" applyFont="1" applyFill="1" applyBorder="1" applyAlignment="1">
      <alignment horizontal="justify" vertical="center" wrapText="1"/>
    </xf>
    <xf numFmtId="166" fontId="16" fillId="19" borderId="9" xfId="0" applyNumberFormat="1" applyFont="1" applyFill="1" applyBorder="1" applyAlignment="1">
      <alignment horizontal="justify" vertical="center" wrapText="1"/>
    </xf>
    <xf numFmtId="0" fontId="44" fillId="19" borderId="11" xfId="0" applyFont="1" applyFill="1" applyBorder="1" applyAlignment="1" applyProtection="1">
      <alignment horizontal="justify" vertical="center" wrapText="1"/>
      <protection locked="0"/>
    </xf>
    <xf numFmtId="0" fontId="58" fillId="19" borderId="27" xfId="0" applyFont="1" applyFill="1" applyBorder="1" applyAlignment="1">
      <alignment horizontal="justify" vertical="center" wrapText="1"/>
    </xf>
    <xf numFmtId="0" fontId="16" fillId="19" borderId="7" xfId="0" applyFont="1" applyFill="1" applyBorder="1" applyAlignment="1">
      <alignment horizontal="justify" vertical="center" wrapText="1"/>
    </xf>
    <xf numFmtId="0" fontId="16" fillId="19" borderId="7" xfId="0" applyFont="1" applyFill="1" applyBorder="1" applyAlignment="1">
      <alignment horizontal="center" vertical="center"/>
    </xf>
    <xf numFmtId="166" fontId="16" fillId="19" borderId="7" xfId="0" applyNumberFormat="1" applyFont="1" applyFill="1" applyBorder="1" applyAlignment="1">
      <alignment horizontal="justify" vertical="center" wrapText="1"/>
    </xf>
    <xf numFmtId="166" fontId="16" fillId="19" borderId="28" xfId="0" applyNumberFormat="1" applyFont="1" applyFill="1" applyBorder="1" applyAlignment="1">
      <alignment horizontal="justify" vertical="center" wrapText="1"/>
    </xf>
    <xf numFmtId="0" fontId="16" fillId="2" borderId="10" xfId="0" applyFont="1" applyFill="1" applyBorder="1" applyAlignment="1">
      <alignment horizontal="center"/>
    </xf>
    <xf numFmtId="0" fontId="16" fillId="2" borderId="9" xfId="0" applyFont="1" applyFill="1" applyBorder="1" applyAlignment="1">
      <alignment horizontal="center"/>
    </xf>
    <xf numFmtId="0" fontId="2" fillId="2" borderId="10" xfId="0" applyFont="1" applyFill="1" applyBorder="1" applyAlignment="1" applyProtection="1">
      <alignment horizontal="justify" vertical="center" wrapText="1"/>
      <protection locked="0"/>
    </xf>
    <xf numFmtId="0" fontId="58" fillId="19" borderId="46" xfId="0" applyFont="1" applyFill="1" applyBorder="1" applyAlignment="1">
      <alignment horizontal="justify" vertical="center" wrapText="1"/>
    </xf>
    <xf numFmtId="0" fontId="16" fillId="19" borderId="46" xfId="0" applyFont="1" applyFill="1" applyBorder="1" applyAlignment="1">
      <alignment horizontal="justify" vertical="center" wrapText="1"/>
    </xf>
    <xf numFmtId="0" fontId="16" fillId="19" borderId="46" xfId="0" applyFont="1" applyFill="1" applyBorder="1" applyAlignment="1">
      <alignment horizontal="center" vertical="center"/>
    </xf>
    <xf numFmtId="166" fontId="16" fillId="19" borderId="46" xfId="0" applyNumberFormat="1" applyFont="1" applyFill="1" applyBorder="1" applyAlignment="1">
      <alignment horizontal="justify" vertical="center" wrapText="1"/>
    </xf>
    <xf numFmtId="166" fontId="16" fillId="19" borderId="47" xfId="0" applyNumberFormat="1" applyFont="1" applyFill="1" applyBorder="1" applyAlignment="1">
      <alignment horizontal="justify" vertical="center" wrapText="1"/>
    </xf>
    <xf numFmtId="0" fontId="16" fillId="19" borderId="11" xfId="0" applyFont="1" applyFill="1" applyBorder="1"/>
    <xf numFmtId="0" fontId="16" fillId="19" borderId="5" xfId="0" applyFont="1" applyFill="1" applyBorder="1"/>
    <xf numFmtId="0" fontId="2" fillId="0" borderId="5" xfId="0" applyFont="1" applyFill="1" applyBorder="1" applyAlignment="1" applyProtection="1">
      <alignment horizontal="justify" vertical="center" wrapText="1"/>
      <protection locked="0"/>
    </xf>
    <xf numFmtId="167" fontId="16" fillId="2" borderId="5" xfId="0" applyNumberFormat="1" applyFont="1" applyFill="1" applyBorder="1" applyAlignment="1">
      <alignment horizontal="justify" vertical="center" wrapText="1"/>
    </xf>
    <xf numFmtId="0" fontId="59" fillId="2" borderId="5" xfId="0" applyFont="1" applyFill="1" applyBorder="1" applyAlignment="1" applyProtection="1">
      <alignment horizontal="justify" vertical="center" wrapText="1"/>
      <protection locked="0"/>
    </xf>
    <xf numFmtId="0" fontId="16" fillId="0" borderId="7" xfId="0" applyFont="1" applyFill="1" applyBorder="1" applyAlignment="1">
      <alignment horizontal="center" vertical="center" wrapText="1"/>
    </xf>
    <xf numFmtId="0" fontId="16" fillId="2" borderId="5" xfId="0" applyFont="1" applyFill="1" applyBorder="1" applyAlignment="1">
      <alignment vertical="center" wrapText="1"/>
    </xf>
    <xf numFmtId="0" fontId="16" fillId="0" borderId="13" xfId="0" applyFont="1" applyFill="1" applyBorder="1" applyAlignment="1">
      <alignment horizontal="justify" vertical="center" wrapText="1"/>
    </xf>
    <xf numFmtId="0" fontId="16" fillId="19" borderId="8" xfId="0" applyFont="1" applyFill="1" applyBorder="1" applyAlignment="1">
      <alignment horizontal="center" vertical="center"/>
    </xf>
    <xf numFmtId="0" fontId="16" fillId="19" borderId="15" xfId="0" applyFont="1" applyFill="1" applyBorder="1" applyAlignment="1">
      <alignment horizontal="center" vertical="center"/>
    </xf>
    <xf numFmtId="0" fontId="16" fillId="2" borderId="7" xfId="0" applyFont="1" applyFill="1" applyBorder="1" applyAlignment="1">
      <alignment vertical="center" wrapText="1"/>
    </xf>
    <xf numFmtId="0" fontId="16" fillId="0" borderId="25" xfId="0" applyFont="1" applyFill="1" applyBorder="1" applyAlignment="1">
      <alignment horizontal="center" vertical="center"/>
    </xf>
    <xf numFmtId="0" fontId="16" fillId="19" borderId="0" xfId="0" applyFont="1" applyFill="1"/>
    <xf numFmtId="0" fontId="16" fillId="2" borderId="32" xfId="0" applyFont="1" applyFill="1" applyBorder="1" applyAlignment="1">
      <alignment vertical="center" wrapText="1"/>
    </xf>
    <xf numFmtId="0" fontId="2" fillId="0" borderId="0" xfId="0" applyFont="1" applyFill="1" applyAlignment="1" applyProtection="1">
      <alignment horizontal="justify" vertical="center" wrapText="1"/>
      <protection locked="0"/>
    </xf>
    <xf numFmtId="0" fontId="16" fillId="0" borderId="32" xfId="0" applyFont="1" applyBorder="1" applyAlignment="1">
      <alignment horizontal="justify" vertical="center" wrapText="1"/>
    </xf>
    <xf numFmtId="0" fontId="16" fillId="0" borderId="46" xfId="0" applyFont="1" applyBorder="1" applyAlignment="1">
      <alignment horizontal="center" vertical="center" wrapText="1"/>
    </xf>
    <xf numFmtId="0" fontId="16" fillId="0" borderId="42" xfId="0" applyFont="1" applyFill="1" applyBorder="1" applyAlignment="1">
      <alignment horizontal="center" vertical="center" wrapText="1"/>
    </xf>
    <xf numFmtId="0" fontId="16" fillId="0" borderId="32" xfId="0" applyFont="1" applyBorder="1" applyAlignment="1">
      <alignment horizontal="center" vertical="center"/>
    </xf>
    <xf numFmtId="0" fontId="16" fillId="19" borderId="12" xfId="0" applyFont="1" applyFill="1" applyBorder="1"/>
    <xf numFmtId="0" fontId="16" fillId="2" borderId="52" xfId="0" applyFont="1" applyFill="1" applyBorder="1" applyAlignment="1">
      <alignment vertical="center" wrapText="1"/>
    </xf>
    <xf numFmtId="0" fontId="2" fillId="0" borderId="12" xfId="0" applyFont="1" applyFill="1" applyBorder="1" applyAlignment="1" applyProtection="1">
      <alignment horizontal="justify" vertical="center" wrapText="1"/>
      <protection locked="0"/>
    </xf>
    <xf numFmtId="0" fontId="18" fillId="0" borderId="52" xfId="0" applyFont="1" applyBorder="1" applyAlignment="1">
      <alignment horizontal="justify" vertical="center" wrapText="1"/>
    </xf>
    <xf numFmtId="0" fontId="16" fillId="0" borderId="53" xfId="0" applyFont="1" applyBorder="1" applyAlignment="1">
      <alignment horizontal="center" vertical="center" wrapText="1"/>
    </xf>
    <xf numFmtId="0" fontId="16" fillId="0" borderId="53" xfId="0" applyFont="1" applyFill="1" applyBorder="1" applyAlignment="1">
      <alignment horizontal="center" vertical="center" wrapText="1"/>
    </xf>
    <xf numFmtId="0" fontId="16" fillId="0" borderId="52" xfId="0" applyFont="1" applyBorder="1" applyAlignment="1">
      <alignment horizontal="center" vertical="center"/>
    </xf>
    <xf numFmtId="0" fontId="31" fillId="2" borderId="12" xfId="0" applyFont="1" applyFill="1" applyBorder="1"/>
    <xf numFmtId="0" fontId="33" fillId="0" borderId="12" xfId="0" applyFont="1" applyBorder="1" applyAlignment="1">
      <alignment horizontal="justify" vertical="center" wrapText="1"/>
    </xf>
    <xf numFmtId="0" fontId="16" fillId="0" borderId="5" xfId="0" applyFont="1" applyFill="1" applyBorder="1" applyAlignment="1">
      <alignment horizontal="justify" vertical="center" wrapText="1"/>
    </xf>
    <xf numFmtId="0" fontId="32" fillId="2" borderId="5" xfId="0" applyFont="1" applyFill="1" applyBorder="1" applyAlignment="1" applyProtection="1">
      <alignment horizontal="center" vertical="center" wrapText="1"/>
      <protection locked="0"/>
    </xf>
    <xf numFmtId="0" fontId="31" fillId="2" borderId="5" xfId="0" applyFont="1" applyFill="1" applyBorder="1" applyAlignment="1">
      <alignment horizontal="center" vertical="center"/>
    </xf>
    <xf numFmtId="0" fontId="31" fillId="2" borderId="5" xfId="0" applyFont="1" applyFill="1" applyBorder="1" applyAlignment="1">
      <alignment horizontal="center" vertical="center" wrapText="1"/>
    </xf>
    <xf numFmtId="9" fontId="31" fillId="2" borderId="5" xfId="4" applyFont="1" applyFill="1" applyBorder="1" applyAlignment="1">
      <alignment horizontal="center" vertical="center" wrapText="1"/>
    </xf>
    <xf numFmtId="0" fontId="32" fillId="2" borderId="5" xfId="0" applyFont="1" applyFill="1" applyBorder="1" applyAlignment="1" applyProtection="1">
      <alignment horizontal="justify" vertical="center" wrapText="1"/>
      <protection locked="0"/>
    </xf>
    <xf numFmtId="9" fontId="31" fillId="2" borderId="5" xfId="0" applyNumberFormat="1" applyFont="1" applyFill="1" applyBorder="1" applyAlignment="1">
      <alignment horizontal="center" vertical="center" wrapText="1"/>
    </xf>
    <xf numFmtId="0" fontId="31" fillId="2" borderId="5" xfId="0" applyFont="1" applyFill="1" applyBorder="1" applyAlignment="1" applyProtection="1">
      <alignment horizontal="center" vertical="center" wrapText="1"/>
      <protection locked="0"/>
    </xf>
    <xf numFmtId="0" fontId="31" fillId="2" borderId="15" xfId="0" applyFont="1" applyFill="1" applyBorder="1" applyAlignment="1">
      <alignment horizontal="center" vertical="center" wrapText="1"/>
    </xf>
    <xf numFmtId="0" fontId="31" fillId="2" borderId="8" xfId="0" applyFont="1" applyFill="1" applyBorder="1" applyAlignment="1">
      <alignment horizontal="center" vertical="center" wrapText="1"/>
    </xf>
    <xf numFmtId="0" fontId="31" fillId="2" borderId="15" xfId="0" applyFont="1" applyFill="1" applyBorder="1" applyAlignment="1">
      <alignment horizontal="justify" vertical="center" wrapText="1"/>
    </xf>
    <xf numFmtId="0" fontId="31" fillId="2" borderId="8" xfId="0" applyFont="1" applyFill="1" applyBorder="1" applyAlignment="1">
      <alignment horizontal="justify" vertical="center" wrapText="1"/>
    </xf>
    <xf numFmtId="0" fontId="31" fillId="2" borderId="8" xfId="0" applyFont="1" applyFill="1" applyBorder="1" applyAlignment="1">
      <alignment horizontal="center" vertical="center"/>
    </xf>
    <xf numFmtId="14" fontId="31" fillId="2" borderId="8" xfId="0" applyNumberFormat="1" applyFont="1" applyFill="1" applyBorder="1" applyAlignment="1">
      <alignment horizontal="center" vertical="center" wrapText="1"/>
    </xf>
    <xf numFmtId="0" fontId="31" fillId="2" borderId="15" xfId="0" applyFont="1" applyFill="1" applyBorder="1" applyAlignment="1">
      <alignment horizontal="center" vertical="center"/>
    </xf>
    <xf numFmtId="0" fontId="31" fillId="0" borderId="0" xfId="0" applyFont="1" applyAlignment="1">
      <alignment horizontal="justify" vertical="center" wrapText="1"/>
    </xf>
    <xf numFmtId="0" fontId="31" fillId="2" borderId="0" xfId="0" applyFont="1" applyFill="1" applyAlignment="1">
      <alignment wrapText="1"/>
    </xf>
    <xf numFmtId="0" fontId="31" fillId="2" borderId="0" xfId="0" applyFont="1" applyFill="1" applyAlignment="1">
      <alignment horizontal="center"/>
    </xf>
    <xf numFmtId="0" fontId="15" fillId="2" borderId="0" xfId="0" applyFont="1" applyFill="1" applyBorder="1"/>
    <xf numFmtId="0" fontId="0" fillId="0" borderId="0" xfId="0" applyBorder="1"/>
    <xf numFmtId="0" fontId="16" fillId="0" borderId="0" xfId="0" applyFont="1" applyBorder="1"/>
    <xf numFmtId="0" fontId="0" fillId="2" borderId="0" xfId="0" applyFill="1" applyBorder="1"/>
    <xf numFmtId="0" fontId="16" fillId="2" borderId="0" xfId="0" applyFont="1" applyFill="1" applyBorder="1"/>
    <xf numFmtId="0" fontId="31" fillId="2" borderId="0" xfId="0" applyFont="1" applyFill="1" applyBorder="1"/>
    <xf numFmtId="0" fontId="13" fillId="2" borderId="19" xfId="0" applyFont="1" applyFill="1" applyBorder="1" applyAlignment="1">
      <alignment horizontal="center" vertical="center" textRotation="90"/>
    </xf>
    <xf numFmtId="0" fontId="13" fillId="2" borderId="20" xfId="0" applyFont="1" applyFill="1" applyBorder="1" applyAlignment="1">
      <alignment horizontal="center" vertical="center" textRotation="90"/>
    </xf>
    <xf numFmtId="0" fontId="13" fillId="2" borderId="21" xfId="0" applyFont="1" applyFill="1" applyBorder="1" applyAlignment="1">
      <alignment horizontal="center" vertical="center" textRotation="90"/>
    </xf>
    <xf numFmtId="0" fontId="1" fillId="8" borderId="19" xfId="0" applyFont="1" applyFill="1" applyBorder="1" applyAlignment="1">
      <alignment horizontal="center" vertical="center" textRotation="90" wrapText="1"/>
    </xf>
    <xf numFmtId="0" fontId="1" fillId="8" borderId="20" xfId="0" applyFont="1" applyFill="1" applyBorder="1" applyAlignment="1">
      <alignment horizontal="center" vertical="center" textRotation="90" wrapText="1"/>
    </xf>
    <xf numFmtId="0" fontId="1" fillId="8" borderId="21" xfId="0" applyFont="1" applyFill="1" applyBorder="1" applyAlignment="1">
      <alignment horizontal="center" vertical="center" textRotation="90" wrapText="1"/>
    </xf>
    <xf numFmtId="0" fontId="0" fillId="9" borderId="5" xfId="0" applyFill="1" applyBorder="1" applyAlignment="1">
      <alignment horizontal="center"/>
    </xf>
    <xf numFmtId="0" fontId="3" fillId="9" borderId="7" xfId="0" applyFont="1" applyFill="1" applyBorder="1" applyAlignment="1">
      <alignment horizontal="justify" vertical="center" wrapText="1"/>
    </xf>
    <xf numFmtId="0" fontId="3" fillId="9" borderId="15" xfId="0" applyFont="1" applyFill="1" applyBorder="1" applyAlignment="1">
      <alignment horizontal="justify" vertical="center" wrapText="1"/>
    </xf>
    <xf numFmtId="0" fontId="3" fillId="6" borderId="7" xfId="0" applyFont="1" applyFill="1" applyBorder="1" applyAlignment="1">
      <alignment horizontal="justify" vertical="center" wrapText="1"/>
    </xf>
    <xf numFmtId="0" fontId="3" fillId="6" borderId="15" xfId="0" applyFont="1" applyFill="1" applyBorder="1" applyAlignment="1">
      <alignment horizontal="justify" vertical="center" wrapText="1"/>
    </xf>
    <xf numFmtId="0" fontId="3" fillId="9" borderId="7" xfId="0" applyFont="1" applyFill="1" applyBorder="1" applyAlignment="1">
      <alignment horizontal="center" vertical="center" wrapText="1"/>
    </xf>
    <xf numFmtId="0" fontId="3" fillId="9" borderId="15" xfId="0" applyFont="1" applyFill="1" applyBorder="1" applyAlignment="1">
      <alignment horizontal="center" vertical="center" wrapText="1"/>
    </xf>
    <xf numFmtId="0" fontId="0" fillId="0" borderId="16" xfId="0" applyBorder="1" applyAlignment="1">
      <alignment horizontal="center"/>
    </xf>
    <xf numFmtId="0" fontId="15" fillId="2" borderId="5" xfId="0" applyFont="1" applyFill="1" applyBorder="1" applyAlignment="1">
      <alignment horizontal="left" vertical="center" wrapText="1"/>
    </xf>
    <xf numFmtId="0" fontId="28" fillId="10" borderId="5" xfId="0" applyFont="1" applyFill="1" applyBorder="1" applyAlignment="1">
      <alignment horizontal="center" vertical="center"/>
    </xf>
    <xf numFmtId="0" fontId="21" fillId="0" borderId="4" xfId="2" applyFont="1" applyFill="1" applyBorder="1" applyAlignment="1">
      <alignment horizontal="center" vertical="center" wrapText="1"/>
    </xf>
    <xf numFmtId="0" fontId="21" fillId="0" borderId="4" xfId="2" applyFont="1" applyFill="1" applyBorder="1" applyAlignment="1">
      <alignment horizontal="center" vertical="center"/>
    </xf>
    <xf numFmtId="0" fontId="26" fillId="0" borderId="4" xfId="2" applyFont="1" applyFill="1" applyBorder="1" applyAlignment="1">
      <alignment horizontal="center" vertical="center" wrapText="1"/>
    </xf>
    <xf numFmtId="0" fontId="21" fillId="0" borderId="17" xfId="2" applyFont="1" applyFill="1" applyBorder="1" applyAlignment="1">
      <alignment horizontal="center" vertical="center"/>
    </xf>
    <xf numFmtId="0" fontId="23" fillId="11" borderId="5" xfId="2" applyFont="1" applyFill="1" applyBorder="1" applyAlignment="1">
      <alignment horizontal="center" vertical="center"/>
    </xf>
    <xf numFmtId="0" fontId="19" fillId="2" borderId="0" xfId="2" applyFont="1" applyFill="1" applyAlignment="1" applyProtection="1">
      <alignment horizontal="center" vertical="center" wrapText="1"/>
      <protection locked="0"/>
    </xf>
    <xf numFmtId="0" fontId="21" fillId="2" borderId="12" xfId="2" applyFont="1" applyFill="1" applyBorder="1" applyAlignment="1" applyProtection="1">
      <alignment horizontal="left" vertical="center" wrapText="1"/>
      <protection locked="0"/>
    </xf>
    <xf numFmtId="0" fontId="21" fillId="2" borderId="10" xfId="2" applyFont="1" applyFill="1" applyBorder="1" applyAlignment="1" applyProtection="1">
      <alignment horizontal="left" vertical="center" wrapText="1"/>
      <protection locked="0"/>
    </xf>
    <xf numFmtId="0" fontId="21" fillId="2" borderId="14" xfId="2" applyFont="1" applyFill="1" applyBorder="1" applyAlignment="1" applyProtection="1">
      <alignment horizontal="left" vertical="center" wrapText="1"/>
      <protection locked="0"/>
    </xf>
    <xf numFmtId="0" fontId="23" fillId="11" borderId="4" xfId="2" applyFont="1" applyFill="1" applyBorder="1" applyAlignment="1">
      <alignment horizontal="center" vertical="center"/>
    </xf>
    <xf numFmtId="0" fontId="24" fillId="11" borderId="5" xfId="2" applyFont="1" applyFill="1" applyBorder="1" applyAlignment="1">
      <alignment vertical="center"/>
    </xf>
    <xf numFmtId="0" fontId="24" fillId="11" borderId="9" xfId="2" applyFont="1" applyFill="1" applyBorder="1" applyAlignment="1">
      <alignment vertical="center"/>
    </xf>
    <xf numFmtId="0" fontId="24" fillId="11" borderId="6" xfId="2" applyFont="1" applyFill="1" applyBorder="1" applyAlignment="1">
      <alignment vertical="center"/>
    </xf>
    <xf numFmtId="0" fontId="35" fillId="13" borderId="5" xfId="0" applyFont="1" applyFill="1" applyBorder="1" applyAlignment="1">
      <alignment horizontal="center" vertical="center" wrapText="1"/>
    </xf>
    <xf numFmtId="0" fontId="35" fillId="13" borderId="7" xfId="0" applyFont="1" applyFill="1" applyBorder="1" applyAlignment="1">
      <alignment horizontal="center" vertical="center" wrapText="1"/>
    </xf>
    <xf numFmtId="0" fontId="30" fillId="9" borderId="16" xfId="0" applyFont="1" applyFill="1" applyBorder="1" applyAlignment="1">
      <alignment horizontal="center" vertical="center" textRotation="90" wrapText="1"/>
    </xf>
    <xf numFmtId="0" fontId="30" fillId="9" borderId="26" xfId="0" applyFont="1" applyFill="1" applyBorder="1" applyAlignment="1">
      <alignment horizontal="center" vertical="center" textRotation="90" wrapText="1"/>
    </xf>
    <xf numFmtId="0" fontId="30" fillId="10" borderId="15" xfId="0" applyFont="1" applyFill="1" applyBorder="1" applyAlignment="1">
      <alignment horizontal="center" vertical="center" textRotation="90" wrapText="1"/>
    </xf>
    <xf numFmtId="0" fontId="30" fillId="10" borderId="8" xfId="0" applyFont="1" applyFill="1" applyBorder="1" applyAlignment="1">
      <alignment horizontal="center" vertical="center" textRotation="90" wrapText="1"/>
    </xf>
    <xf numFmtId="0" fontId="2" fillId="10" borderId="7" xfId="0" applyFont="1" applyFill="1" applyBorder="1" applyAlignment="1">
      <alignment horizontal="center" vertical="center" wrapText="1"/>
    </xf>
    <xf numFmtId="0" fontId="2" fillId="10" borderId="8" xfId="0" applyFont="1" applyFill="1" applyBorder="1" applyAlignment="1">
      <alignment horizontal="center" vertical="center" wrapText="1"/>
    </xf>
    <xf numFmtId="0" fontId="37" fillId="9" borderId="9" xfId="6" applyFill="1" applyBorder="1" applyAlignment="1">
      <alignment horizontal="center" vertical="center" wrapText="1"/>
    </xf>
    <xf numFmtId="0" fontId="37" fillId="9" borderId="10" xfId="6" applyFill="1" applyBorder="1" applyAlignment="1">
      <alignment horizontal="center" vertical="center" wrapText="1"/>
    </xf>
    <xf numFmtId="0" fontId="37" fillId="9" borderId="11" xfId="6" applyFill="1" applyBorder="1" applyAlignment="1">
      <alignment horizontal="center" vertical="center" wrapText="1"/>
    </xf>
    <xf numFmtId="0" fontId="35" fillId="13" borderId="15" xfId="0" applyFont="1" applyFill="1" applyBorder="1" applyAlignment="1">
      <alignment horizontal="center" vertical="center" wrapText="1"/>
    </xf>
    <xf numFmtId="0" fontId="38" fillId="2" borderId="5" xfId="0" applyFont="1" applyFill="1" applyBorder="1" applyAlignment="1">
      <alignment horizontal="center" vertical="center" wrapText="1"/>
    </xf>
    <xf numFmtId="0" fontId="38" fillId="2" borderId="16" xfId="0" applyFont="1" applyFill="1" applyBorder="1" applyAlignment="1">
      <alignment horizontal="center" vertical="center" wrapText="1"/>
    </xf>
    <xf numFmtId="0" fontId="38" fillId="2" borderId="0" xfId="0" applyFont="1" applyFill="1" applyAlignment="1">
      <alignment horizontal="center" vertical="center" wrapText="1"/>
    </xf>
    <xf numFmtId="0" fontId="38" fillId="2" borderId="25" xfId="0" applyFont="1" applyFill="1" applyBorder="1" applyAlignment="1">
      <alignment horizontal="center" vertical="center" wrapText="1"/>
    </xf>
    <xf numFmtId="0" fontId="38" fillId="2" borderId="26" xfId="0" applyFont="1" applyFill="1" applyBorder="1" applyAlignment="1">
      <alignment horizontal="center" vertical="center" wrapText="1"/>
    </xf>
    <xf numFmtId="0" fontId="38" fillId="2" borderId="12" xfId="0" applyFont="1" applyFill="1" applyBorder="1" applyAlignment="1">
      <alignment horizontal="center" vertical="center" wrapText="1"/>
    </xf>
    <xf numFmtId="0" fontId="38" fillId="2" borderId="13" xfId="0" applyFont="1" applyFill="1" applyBorder="1" applyAlignment="1">
      <alignment horizontal="center" vertical="center" wrapText="1"/>
    </xf>
    <xf numFmtId="0" fontId="41" fillId="0" borderId="0" xfId="0" applyFont="1" applyAlignment="1">
      <alignment horizontal="justify" vertical="center"/>
    </xf>
    <xf numFmtId="0" fontId="30" fillId="2" borderId="11"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30" fillId="2" borderId="9" xfId="0" applyFont="1" applyFill="1" applyBorder="1" applyAlignment="1">
      <alignment horizontal="center" vertical="center" wrapText="1"/>
    </xf>
    <xf numFmtId="0" fontId="40" fillId="14" borderId="16" xfId="0" applyFont="1" applyFill="1" applyBorder="1" applyAlignment="1">
      <alignment horizontal="center" vertical="center" wrapText="1"/>
    </xf>
    <xf numFmtId="0" fontId="40" fillId="14" borderId="0" xfId="0" applyFont="1" applyFill="1" applyAlignment="1">
      <alignment horizontal="center" vertical="center" wrapText="1"/>
    </xf>
    <xf numFmtId="0" fontId="38" fillId="0" borderId="28" xfId="0" applyFont="1" applyBorder="1" applyAlignment="1">
      <alignment horizontal="center" vertical="center" wrapText="1"/>
    </xf>
    <xf numFmtId="0" fontId="38" fillId="0" borderId="14" xfId="0" applyFont="1" applyBorder="1" applyAlignment="1">
      <alignment horizontal="center" vertical="center" wrapText="1"/>
    </xf>
    <xf numFmtId="0" fontId="38" fillId="0" borderId="27" xfId="0" applyFont="1" applyBorder="1" applyAlignment="1">
      <alignment horizontal="center" vertical="center" wrapText="1"/>
    </xf>
    <xf numFmtId="0" fontId="38" fillId="0" borderId="26" xfId="0" applyFont="1" applyBorder="1" applyAlignment="1">
      <alignment horizontal="center" vertical="center" wrapText="1"/>
    </xf>
    <xf numFmtId="0" fontId="38" fillId="0" borderId="12" xfId="0" applyFont="1" applyBorder="1" applyAlignment="1">
      <alignment horizontal="center" vertical="center" wrapText="1"/>
    </xf>
    <xf numFmtId="0" fontId="38" fillId="0" borderId="13" xfId="0" applyFont="1" applyBorder="1" applyAlignment="1">
      <alignment horizontal="center" vertical="center" wrapText="1"/>
    </xf>
    <xf numFmtId="0" fontId="2" fillId="2" borderId="2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2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30" fillId="10" borderId="7" xfId="0" applyFont="1" applyFill="1" applyBorder="1" applyAlignment="1">
      <alignment horizontal="center" vertical="center" wrapText="1"/>
    </xf>
    <xf numFmtId="0" fontId="30" fillId="10" borderId="8" xfId="0" applyFont="1" applyFill="1" applyBorder="1" applyAlignment="1">
      <alignment horizontal="center" vertical="center" wrapText="1"/>
    </xf>
    <xf numFmtId="0" fontId="30" fillId="10" borderId="7" xfId="0" applyFont="1" applyFill="1" applyBorder="1" applyAlignment="1">
      <alignment horizontal="center" vertical="center" textRotation="90" wrapText="1"/>
    </xf>
    <xf numFmtId="0" fontId="30" fillId="10" borderId="5" xfId="0" applyFont="1" applyFill="1" applyBorder="1" applyAlignment="1">
      <alignment horizontal="center" vertical="center" wrapText="1"/>
    </xf>
    <xf numFmtId="0" fontId="2" fillId="0" borderId="0" xfId="0" applyFont="1" applyAlignment="1">
      <alignment horizontal="left" vertical="center" wrapText="1"/>
    </xf>
    <xf numFmtId="0" fontId="1" fillId="2" borderId="5" xfId="0" applyFont="1" applyFill="1" applyBorder="1" applyAlignment="1">
      <alignment horizontal="left" vertical="center" wrapText="1"/>
    </xf>
    <xf numFmtId="0" fontId="30" fillId="10" borderId="28" xfId="0" applyFont="1" applyFill="1" applyBorder="1" applyAlignment="1">
      <alignment horizontal="center" vertical="center" wrapText="1"/>
    </xf>
    <xf numFmtId="0" fontId="30" fillId="10" borderId="27" xfId="0" applyFont="1" applyFill="1" applyBorder="1" applyAlignment="1">
      <alignment horizontal="center" vertical="center" wrapText="1"/>
    </xf>
    <xf numFmtId="0" fontId="32" fillId="2" borderId="5" xfId="0" applyFont="1" applyFill="1" applyBorder="1" applyAlignment="1" applyProtection="1">
      <alignment horizontal="center" vertical="center" wrapText="1"/>
      <protection locked="0"/>
    </xf>
    <xf numFmtId="0" fontId="31" fillId="2" borderId="5" xfId="0" applyFont="1" applyFill="1" applyBorder="1" applyAlignment="1">
      <alignment horizontal="center" vertical="center" wrapText="1"/>
    </xf>
    <xf numFmtId="0" fontId="31" fillId="2" borderId="5"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0" xfId="0" applyFont="1" applyFill="1" applyBorder="1" applyAlignment="1">
      <alignment horizontal="center" vertical="center" wrapText="1"/>
    </xf>
    <xf numFmtId="0" fontId="32" fillId="2" borderId="5" xfId="1" applyFont="1" applyFill="1" applyBorder="1" applyAlignment="1" applyProtection="1">
      <alignment horizontal="center" vertical="center" wrapText="1"/>
      <protection locked="0"/>
    </xf>
    <xf numFmtId="0" fontId="32" fillId="7" borderId="5" xfId="0" applyFont="1" applyFill="1" applyBorder="1" applyAlignment="1">
      <alignment horizontal="center" vertical="center" wrapText="1"/>
    </xf>
    <xf numFmtId="0" fontId="15" fillId="2" borderId="5" xfId="0" applyFont="1" applyFill="1" applyBorder="1" applyAlignment="1">
      <alignment vertical="center" wrapText="1"/>
    </xf>
    <xf numFmtId="0" fontId="15" fillId="2" borderId="5" xfId="0" applyFont="1" applyFill="1" applyBorder="1" applyAlignment="1">
      <alignment vertical="center"/>
    </xf>
    <xf numFmtId="9" fontId="32" fillId="2" borderId="5" xfId="0" applyNumberFormat="1" applyFont="1" applyFill="1" applyBorder="1" applyAlignment="1" applyProtection="1">
      <alignment horizontal="center" vertical="center" wrapText="1"/>
      <protection locked="0"/>
    </xf>
    <xf numFmtId="9" fontId="32" fillId="0" borderId="5" xfId="0" applyNumberFormat="1" applyFont="1" applyBorder="1" applyAlignment="1">
      <alignment horizontal="center" vertical="center" wrapText="1"/>
    </xf>
    <xf numFmtId="0" fontId="32" fillId="0" borderId="5"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5" xfId="0" applyFont="1" applyBorder="1" applyAlignment="1">
      <alignment horizontal="justify" vertical="center" wrapText="1"/>
    </xf>
    <xf numFmtId="0" fontId="15" fillId="2" borderId="9" xfId="0" applyFont="1" applyFill="1" applyBorder="1" applyAlignment="1">
      <alignment horizontal="left" vertical="center" wrapText="1"/>
    </xf>
    <xf numFmtId="0" fontId="15" fillId="2" borderId="10" xfId="0" applyFont="1" applyFill="1" applyBorder="1" applyAlignment="1">
      <alignment horizontal="left" vertical="center" wrapText="1"/>
    </xf>
    <xf numFmtId="0" fontId="15" fillId="2" borderId="11" xfId="0" applyFont="1" applyFill="1" applyBorder="1" applyAlignment="1">
      <alignment horizontal="left" vertical="center" wrapText="1"/>
    </xf>
    <xf numFmtId="0" fontId="15" fillId="2" borderId="9" xfId="0" applyFont="1" applyFill="1" applyBorder="1" applyAlignment="1">
      <alignment horizontal="left" vertical="center"/>
    </xf>
    <xf numFmtId="0" fontId="15" fillId="2" borderId="10" xfId="0" applyFont="1" applyFill="1" applyBorder="1" applyAlignment="1">
      <alignment horizontal="left" vertical="center"/>
    </xf>
    <xf numFmtId="0" fontId="15" fillId="2" borderId="11" xfId="0" applyFont="1" applyFill="1" applyBorder="1" applyAlignment="1">
      <alignment horizontal="left" vertical="center"/>
    </xf>
    <xf numFmtId="0" fontId="34" fillId="2" borderId="5" xfId="0" applyFont="1" applyFill="1" applyBorder="1" applyAlignment="1" applyProtection="1">
      <alignment horizontal="justify" vertical="center" wrapText="1"/>
      <protection locked="0"/>
    </xf>
    <xf numFmtId="9" fontId="31" fillId="2" borderId="5" xfId="4" applyFont="1" applyFill="1" applyBorder="1" applyAlignment="1">
      <alignment horizontal="center" vertical="center" wrapText="1"/>
    </xf>
    <xf numFmtId="0" fontId="31" fillId="2" borderId="5" xfId="0" applyFont="1" applyFill="1" applyBorder="1" applyAlignment="1" applyProtection="1">
      <alignment horizontal="center" vertical="center" wrapText="1"/>
      <protection locked="0"/>
    </xf>
    <xf numFmtId="0" fontId="31" fillId="2" borderId="5" xfId="0" applyFont="1" applyFill="1" applyBorder="1" applyAlignment="1">
      <alignment horizontal="center"/>
    </xf>
    <xf numFmtId="9" fontId="31" fillId="2" borderId="5" xfId="0" applyNumberFormat="1" applyFont="1" applyFill="1" applyBorder="1" applyAlignment="1">
      <alignment horizontal="center" vertical="center" wrapText="1"/>
    </xf>
    <xf numFmtId="0" fontId="31" fillId="2" borderId="5" xfId="0" applyFont="1" applyFill="1" applyBorder="1" applyAlignment="1">
      <alignment horizontal="left" vertical="center" wrapText="1"/>
    </xf>
    <xf numFmtId="0" fontId="32" fillId="4" borderId="5" xfId="0" applyFont="1" applyFill="1" applyBorder="1" applyAlignment="1">
      <alignment horizontal="center" vertical="center" wrapText="1"/>
    </xf>
    <xf numFmtId="0" fontId="34" fillId="4" borderId="5" xfId="0" applyFont="1" applyFill="1" applyBorder="1" applyAlignment="1" applyProtection="1">
      <alignment horizontal="center" vertical="center" wrapText="1"/>
      <protection locked="0"/>
    </xf>
    <xf numFmtId="0" fontId="32" fillId="12" borderId="5" xfId="0" applyFont="1" applyFill="1" applyBorder="1" applyAlignment="1">
      <alignment horizontal="center" vertical="center" wrapText="1"/>
    </xf>
    <xf numFmtId="0" fontId="31" fillId="2" borderId="5" xfId="0" applyFont="1" applyFill="1" applyBorder="1" applyAlignment="1">
      <alignment horizontal="justify" vertical="center" wrapText="1"/>
    </xf>
    <xf numFmtId="9" fontId="31" fillId="2" borderId="5" xfId="0" applyNumberFormat="1" applyFont="1" applyFill="1" applyBorder="1" applyAlignment="1">
      <alignment horizontal="center" vertical="center"/>
    </xf>
    <xf numFmtId="0" fontId="31" fillId="12" borderId="5" xfId="0" applyFont="1" applyFill="1" applyBorder="1" applyAlignment="1">
      <alignment horizontal="center" vertical="center"/>
    </xf>
    <xf numFmtId="9" fontId="32" fillId="2" borderId="5" xfId="1" applyNumberFormat="1" applyFont="1" applyFill="1" applyBorder="1" applyAlignment="1">
      <alignment horizontal="center" vertical="center" wrapText="1"/>
    </xf>
    <xf numFmtId="0" fontId="32" fillId="2" borderId="5" xfId="1" applyFont="1" applyFill="1" applyBorder="1" applyAlignment="1">
      <alignment horizontal="center" vertical="center" wrapText="1"/>
    </xf>
    <xf numFmtId="0" fontId="32" fillId="12" borderId="5" xfId="0" applyFont="1" applyFill="1" applyBorder="1" applyAlignment="1" applyProtection="1">
      <alignment horizontal="center" vertical="center" wrapText="1"/>
      <protection locked="0"/>
    </xf>
    <xf numFmtId="0" fontId="32" fillId="2" borderId="5" xfId="0" applyFont="1" applyFill="1" applyBorder="1" applyAlignment="1">
      <alignment horizontal="center" vertical="center" wrapText="1"/>
    </xf>
    <xf numFmtId="0" fontId="31" fillId="2" borderId="5" xfId="0" applyFont="1" applyFill="1" applyBorder="1" applyAlignment="1">
      <alignment horizontal="center" vertical="center" textRotation="255" wrapText="1"/>
    </xf>
    <xf numFmtId="9" fontId="32" fillId="2" borderId="5" xfId="1" applyNumberFormat="1" applyFont="1" applyFill="1" applyBorder="1" applyAlignment="1" applyProtection="1">
      <alignment horizontal="center" vertical="center" wrapText="1"/>
      <protection locked="0"/>
    </xf>
    <xf numFmtId="0" fontId="31" fillId="0" borderId="5" xfId="0" applyFont="1" applyBorder="1" applyAlignment="1" applyProtection="1">
      <alignment horizontal="center" vertical="center" wrapText="1"/>
      <protection locked="0"/>
    </xf>
    <xf numFmtId="0" fontId="32" fillId="0" borderId="5" xfId="1" applyFont="1" applyBorder="1" applyAlignment="1" applyProtection="1">
      <alignment horizontal="center" vertical="center" wrapText="1"/>
      <protection locked="0"/>
    </xf>
    <xf numFmtId="0" fontId="32" fillId="0" borderId="5" xfId="0" applyFont="1" applyBorder="1" applyAlignment="1" applyProtection="1">
      <alignment horizontal="center" vertical="center" wrapText="1"/>
      <protection locked="0"/>
    </xf>
    <xf numFmtId="9" fontId="32" fillId="0" borderId="5" xfId="0" applyNumberFormat="1" applyFont="1" applyBorder="1" applyAlignment="1" applyProtection="1">
      <alignment horizontal="center" vertical="center" wrapText="1"/>
      <protection locked="0"/>
    </xf>
    <xf numFmtId="14" fontId="32" fillId="2" borderId="5" xfId="0" applyNumberFormat="1" applyFont="1" applyFill="1" applyBorder="1" applyAlignment="1">
      <alignment horizontal="center" vertical="center" wrapText="1"/>
    </xf>
    <xf numFmtId="14" fontId="32" fillId="2" borderId="5" xfId="0" applyNumberFormat="1" applyFont="1" applyFill="1" applyBorder="1" applyAlignment="1">
      <alignment horizontal="center" vertical="center"/>
    </xf>
    <xf numFmtId="0" fontId="32" fillId="2" borderId="5" xfId="0" applyFont="1" applyFill="1" applyBorder="1" applyAlignment="1">
      <alignment horizontal="justify" vertical="center" wrapText="1"/>
    </xf>
    <xf numFmtId="0" fontId="32" fillId="2" borderId="5" xfId="0" applyFont="1" applyFill="1" applyBorder="1" applyAlignment="1">
      <alignment horizontal="center" vertical="center"/>
    </xf>
    <xf numFmtId="9" fontId="32" fillId="2" borderId="7" xfId="0" applyNumberFormat="1" applyFont="1" applyFill="1" applyBorder="1" applyAlignment="1" applyProtection="1">
      <alignment horizontal="center" vertical="center" wrapText="1"/>
      <protection locked="0"/>
    </xf>
    <xf numFmtId="0" fontId="32" fillId="2" borderId="8" xfId="0" applyFont="1" applyFill="1" applyBorder="1" applyAlignment="1" applyProtection="1">
      <alignment horizontal="center" vertical="center" wrapText="1"/>
      <protection locked="0"/>
    </xf>
    <xf numFmtId="0" fontId="31" fillId="2" borderId="15" xfId="0" applyFont="1" applyFill="1" applyBorder="1" applyAlignment="1">
      <alignment horizontal="center" vertical="center"/>
    </xf>
    <xf numFmtId="0" fontId="31" fillId="2" borderId="8" xfId="0" applyFont="1" applyFill="1" applyBorder="1" applyAlignment="1">
      <alignment horizontal="center" vertical="center"/>
    </xf>
    <xf numFmtId="0" fontId="31" fillId="2" borderId="0" xfId="0" applyFont="1" applyFill="1" applyBorder="1" applyAlignment="1">
      <alignment horizontal="center" vertical="center"/>
    </xf>
    <xf numFmtId="0" fontId="32" fillId="7" borderId="7" xfId="0" applyFont="1" applyFill="1" applyBorder="1" applyAlignment="1">
      <alignment horizontal="center" vertical="center" wrapText="1"/>
    </xf>
    <xf numFmtId="0" fontId="32" fillId="7" borderId="8" xfId="0" applyFont="1" applyFill="1" applyBorder="1" applyAlignment="1">
      <alignment horizontal="center" vertical="center" wrapText="1"/>
    </xf>
    <xf numFmtId="0" fontId="32" fillId="2" borderId="7" xfId="1" applyFont="1" applyFill="1" applyBorder="1" applyAlignment="1" applyProtection="1">
      <alignment horizontal="center" vertical="center" wrapText="1"/>
      <protection locked="0"/>
    </xf>
    <xf numFmtId="0" fontId="32" fillId="2" borderId="8" xfId="1" applyFont="1" applyFill="1" applyBorder="1" applyAlignment="1" applyProtection="1">
      <alignment horizontal="center" vertical="center" wrapText="1"/>
      <protection locked="0"/>
    </xf>
    <xf numFmtId="0" fontId="32" fillId="2" borderId="7" xfId="0" applyFont="1" applyFill="1" applyBorder="1" applyAlignment="1" applyProtection="1">
      <alignment horizontal="center" vertical="center" wrapText="1"/>
      <protection locked="0"/>
    </xf>
    <xf numFmtId="0" fontId="32" fillId="2" borderId="5" xfId="0" applyFont="1" applyFill="1" applyBorder="1" applyAlignment="1" applyProtection="1">
      <alignment horizontal="justify" vertical="center" wrapText="1"/>
      <protection locked="0"/>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0" fillId="0" borderId="5" xfId="0" applyFont="1" applyBorder="1" applyAlignment="1">
      <alignment horizontal="center" vertical="center" wrapText="1"/>
    </xf>
    <xf numFmtId="0" fontId="16" fillId="2" borderId="5" xfId="0" applyFont="1" applyFill="1" applyBorder="1" applyAlignment="1">
      <alignment horizontal="center" vertical="center"/>
    </xf>
    <xf numFmtId="0" fontId="10" fillId="0" borderId="5" xfId="0" applyFont="1" applyBorder="1" applyAlignment="1">
      <alignment horizontal="center" vertical="center"/>
    </xf>
    <xf numFmtId="0" fontId="16" fillId="0" borderId="5" xfId="0" applyFont="1" applyFill="1" applyBorder="1" applyAlignment="1">
      <alignment horizontal="center" vertical="center" wrapText="1"/>
    </xf>
    <xf numFmtId="0" fontId="10" fillId="0" borderId="5" xfId="0" applyFont="1" applyFill="1" applyBorder="1" applyAlignment="1">
      <alignment horizontal="center" vertical="center" wrapText="1"/>
    </xf>
    <xf numFmtId="9" fontId="2" fillId="2" borderId="5" xfId="0" applyNumberFormat="1"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6" borderId="5"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18" fillId="0" borderId="5"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5" xfId="0" applyFont="1" applyFill="1" applyBorder="1" applyAlignment="1">
      <alignment horizontal="justify" vertical="center" wrapText="1"/>
    </xf>
    <xf numFmtId="0" fontId="10" fillId="0" borderId="5" xfId="0" applyFont="1" applyFill="1" applyBorder="1" applyAlignment="1">
      <alignment horizontal="justify" vertical="center" wrapText="1"/>
    </xf>
    <xf numFmtId="14" fontId="16" fillId="2" borderId="5" xfId="0" applyNumberFormat="1" applyFont="1" applyFill="1" applyBorder="1" applyAlignment="1">
      <alignment horizontal="center" vertical="center" wrapText="1"/>
    </xf>
    <xf numFmtId="14" fontId="16" fillId="0" borderId="5" xfId="0" applyNumberFormat="1" applyFont="1" applyBorder="1" applyAlignment="1">
      <alignment horizontal="center" vertical="center" wrapText="1"/>
    </xf>
    <xf numFmtId="0" fontId="2" fillId="2" borderId="5" xfId="1" applyFont="1" applyFill="1" applyBorder="1" applyAlignment="1" applyProtection="1">
      <alignment horizontal="center" vertical="center" wrapText="1"/>
      <protection locked="0"/>
    </xf>
    <xf numFmtId="0" fontId="10" fillId="2" borderId="5" xfId="0" applyFont="1" applyFill="1" applyBorder="1" applyAlignment="1">
      <alignment horizontal="center" vertical="center" wrapText="1"/>
    </xf>
    <xf numFmtId="1" fontId="2" fillId="2" borderId="5" xfId="0" applyNumberFormat="1" applyFont="1" applyFill="1" applyBorder="1" applyAlignment="1" applyProtection="1">
      <alignment horizontal="center" vertical="center" wrapText="1"/>
      <protection locked="0"/>
    </xf>
    <xf numFmtId="9" fontId="16" fillId="2" borderId="5" xfId="0" applyNumberFormat="1" applyFont="1" applyFill="1" applyBorder="1" applyAlignment="1" applyProtection="1">
      <alignment horizontal="center" vertical="center" wrapText="1"/>
      <protection locked="0"/>
    </xf>
    <xf numFmtId="0" fontId="16" fillId="2" borderId="5" xfId="0" applyFont="1" applyFill="1" applyBorder="1" applyAlignment="1">
      <alignment horizontal="justify" vertical="center" wrapText="1"/>
    </xf>
    <xf numFmtId="0" fontId="2" fillId="6" borderId="5" xfId="0" applyFont="1" applyFill="1" applyBorder="1" applyAlignment="1" applyProtection="1">
      <alignment horizontal="center" vertical="center" wrapText="1"/>
      <protection locked="0"/>
    </xf>
    <xf numFmtId="0" fontId="2" fillId="7" borderId="5" xfId="0" applyFont="1" applyFill="1" applyBorder="1" applyAlignment="1">
      <alignment horizontal="center" vertical="center" wrapText="1"/>
    </xf>
    <xf numFmtId="0" fontId="16" fillId="2" borderId="5" xfId="0" applyFont="1" applyFill="1" applyBorder="1" applyAlignment="1" applyProtection="1">
      <alignment horizontal="center" vertical="center" wrapText="1"/>
      <protection locked="0"/>
    </xf>
    <xf numFmtId="9" fontId="16" fillId="2" borderId="5" xfId="0" applyNumberFormat="1" applyFont="1" applyFill="1" applyBorder="1" applyAlignment="1">
      <alignment horizontal="center" vertical="center" wrapText="1"/>
    </xf>
    <xf numFmtId="0" fontId="44" fillId="0" borderId="5" xfId="0" applyFont="1" applyBorder="1" applyAlignment="1" applyProtection="1">
      <alignment horizontal="justify" vertical="center" wrapText="1"/>
      <protection locked="0"/>
    </xf>
    <xf numFmtId="9" fontId="16" fillId="2" borderId="5" xfId="4" applyFont="1" applyFill="1" applyBorder="1" applyAlignment="1">
      <alignment horizontal="center" vertical="center" wrapText="1"/>
    </xf>
    <xf numFmtId="14" fontId="2" fillId="0" borderId="5" xfId="0" applyNumberFormat="1"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47" fillId="16" borderId="9" xfId="0" applyFont="1" applyFill="1" applyBorder="1" applyAlignment="1">
      <alignment vertical="center" wrapText="1"/>
    </xf>
    <xf numFmtId="0" fontId="47" fillId="16" borderId="10" xfId="0" applyFont="1" applyFill="1" applyBorder="1" applyAlignment="1">
      <alignment vertical="center" wrapText="1"/>
    </xf>
    <xf numFmtId="0" fontId="47" fillId="16" borderId="11" xfId="0" applyFont="1" applyFill="1" applyBorder="1" applyAlignment="1">
      <alignment vertical="center" wrapText="1"/>
    </xf>
    <xf numFmtId="0" fontId="47" fillId="16" borderId="9" xfId="0" applyFont="1" applyFill="1" applyBorder="1" applyAlignment="1">
      <alignment vertical="center"/>
    </xf>
    <xf numFmtId="0" fontId="47" fillId="16" borderId="10" xfId="0" applyFont="1" applyFill="1" applyBorder="1" applyAlignment="1">
      <alignment vertical="center"/>
    </xf>
    <xf numFmtId="0" fontId="47" fillId="16" borderId="11" xfId="0" applyFont="1" applyFill="1" applyBorder="1" applyAlignment="1">
      <alignment vertical="center"/>
    </xf>
    <xf numFmtId="0" fontId="46" fillId="15" borderId="28" xfId="0" applyFont="1" applyFill="1" applyBorder="1" applyAlignment="1">
      <alignment horizontal="center" vertical="center"/>
    </xf>
    <xf numFmtId="0" fontId="46" fillId="15" borderId="14" xfId="0" applyFont="1" applyFill="1" applyBorder="1" applyAlignment="1">
      <alignment horizontal="center" vertical="center"/>
    </xf>
    <xf numFmtId="0" fontId="46" fillId="15" borderId="27" xfId="0" applyFont="1" applyFill="1" applyBorder="1" applyAlignment="1">
      <alignment horizontal="center" vertical="center"/>
    </xf>
    <xf numFmtId="0" fontId="46" fillId="15" borderId="26" xfId="0" applyFont="1" applyFill="1" applyBorder="1" applyAlignment="1">
      <alignment horizontal="center" vertical="center"/>
    </xf>
    <xf numFmtId="0" fontId="46" fillId="15" borderId="12" xfId="0" applyFont="1" applyFill="1" applyBorder="1" applyAlignment="1">
      <alignment horizontal="center" vertical="center"/>
    </xf>
    <xf numFmtId="0" fontId="46" fillId="15" borderId="13" xfId="0" applyFont="1" applyFill="1" applyBorder="1" applyAlignment="1">
      <alignment horizontal="center" vertical="center"/>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41" fillId="0" borderId="0" xfId="0" applyFont="1" applyFill="1" applyBorder="1" applyAlignment="1">
      <alignment horizontal="justify" vertical="center"/>
    </xf>
    <xf numFmtId="0" fontId="40" fillId="14"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38" fillId="0" borderId="28" xfId="0" applyFont="1" applyFill="1" applyBorder="1" applyAlignment="1">
      <alignment horizontal="center" vertical="center" wrapText="1"/>
    </xf>
    <xf numFmtId="0" fontId="38" fillId="0" borderId="14" xfId="0" applyFont="1" applyFill="1" applyBorder="1" applyAlignment="1">
      <alignment horizontal="center" vertical="center" wrapText="1"/>
    </xf>
    <xf numFmtId="0" fontId="38" fillId="0" borderId="27" xfId="0" applyFont="1" applyFill="1" applyBorder="1" applyAlignment="1">
      <alignment horizontal="center" vertical="center" wrapText="1"/>
    </xf>
    <xf numFmtId="0" fontId="38" fillId="0" borderId="26" xfId="0" applyFont="1" applyFill="1" applyBorder="1" applyAlignment="1">
      <alignment horizontal="center" vertical="center" wrapText="1"/>
    </xf>
    <xf numFmtId="0" fontId="38" fillId="0" borderId="12" xfId="0" applyFont="1" applyFill="1" applyBorder="1" applyAlignment="1">
      <alignment horizontal="center" vertical="center" wrapText="1"/>
    </xf>
    <xf numFmtId="0" fontId="38" fillId="0" borderId="13" xfId="0" applyFont="1" applyFill="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2" fillId="10" borderId="15" xfId="0" applyFont="1" applyFill="1" applyBorder="1" applyAlignment="1">
      <alignment horizontal="center" vertical="center" textRotation="90" wrapText="1"/>
    </xf>
    <xf numFmtId="0" fontId="2" fillId="10" borderId="8" xfId="0" applyFont="1" applyFill="1" applyBorder="1" applyAlignment="1">
      <alignment horizontal="center" vertical="center" textRotation="90"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7" xfId="0" applyFont="1" applyBorder="1" applyAlignment="1">
      <alignment horizontal="justify" vertical="center" wrapText="1"/>
    </xf>
    <xf numFmtId="0" fontId="31" fillId="0" borderId="8" xfId="0" applyFont="1" applyBorder="1" applyAlignment="1">
      <alignment horizontal="justify" vertical="center" wrapText="1"/>
    </xf>
    <xf numFmtId="0" fontId="30" fillId="10" borderId="7" xfId="0" applyFont="1" applyFill="1" applyBorder="1" applyAlignment="1">
      <alignment horizontal="justify" vertical="center" wrapText="1"/>
    </xf>
    <xf numFmtId="0" fontId="30" fillId="10" borderId="8" xfId="0" applyFont="1" applyFill="1" applyBorder="1" applyAlignment="1">
      <alignment horizontal="justify" vertical="center" wrapText="1"/>
    </xf>
    <xf numFmtId="0" fontId="32" fillId="0" borderId="7" xfId="0" applyFont="1" applyBorder="1" applyAlignment="1">
      <alignment horizontal="justify" vertical="center" wrapText="1"/>
    </xf>
    <xf numFmtId="0" fontId="32" fillId="0" borderId="15" xfId="0" applyFont="1" applyBorder="1" applyAlignment="1">
      <alignment horizontal="justify" vertical="center" wrapText="1"/>
    </xf>
    <xf numFmtId="0" fontId="32" fillId="0" borderId="15" xfId="0" applyFont="1" applyBorder="1" applyAlignment="1">
      <alignment horizontal="center" vertical="center" wrapText="1"/>
    </xf>
    <xf numFmtId="0" fontId="32" fillId="0" borderId="7" xfId="0" applyFont="1" applyFill="1" applyBorder="1" applyAlignment="1">
      <alignment horizontal="center" vertical="center" wrapText="1"/>
    </xf>
    <xf numFmtId="0" fontId="32" fillId="0" borderId="15" xfId="0" applyFont="1" applyFill="1" applyBorder="1" applyAlignment="1">
      <alignment horizontal="center" vertical="center" wrapText="1"/>
    </xf>
    <xf numFmtId="49" fontId="32" fillId="0" borderId="7" xfId="0" applyNumberFormat="1" applyFont="1" applyBorder="1" applyAlignment="1">
      <alignment horizontal="center" vertical="center" wrapText="1"/>
    </xf>
    <xf numFmtId="49" fontId="32" fillId="0" borderId="15" xfId="0" applyNumberFormat="1" applyFont="1" applyBorder="1" applyAlignment="1">
      <alignment horizontal="center" vertical="center" wrapText="1"/>
    </xf>
    <xf numFmtId="0" fontId="31" fillId="2" borderId="7" xfId="0" applyFont="1" applyFill="1" applyBorder="1" applyAlignment="1">
      <alignment horizontal="center" vertical="center" wrapText="1"/>
    </xf>
    <xf numFmtId="0" fontId="31" fillId="2" borderId="8" xfId="0" applyFont="1" applyFill="1" applyBorder="1" applyAlignment="1">
      <alignment horizontal="center" vertical="center" wrapText="1"/>
    </xf>
    <xf numFmtId="14" fontId="32" fillId="0" borderId="7" xfId="0" applyNumberFormat="1" applyFont="1" applyBorder="1" applyAlignment="1">
      <alignment horizontal="center" vertical="center" wrapText="1"/>
    </xf>
    <xf numFmtId="14" fontId="32" fillId="0" borderId="8" xfId="0" applyNumberFormat="1" applyFont="1" applyBorder="1" applyAlignment="1">
      <alignment horizontal="center" vertical="center" wrapText="1"/>
    </xf>
    <xf numFmtId="14" fontId="31" fillId="0" borderId="7" xfId="0" applyNumberFormat="1" applyFont="1" applyBorder="1" applyAlignment="1">
      <alignment horizontal="center" vertical="center" wrapText="1"/>
    </xf>
    <xf numFmtId="14" fontId="31" fillId="0" borderId="8" xfId="0" applyNumberFormat="1" applyFont="1" applyBorder="1" applyAlignment="1">
      <alignment horizontal="center" vertical="center" wrapText="1"/>
    </xf>
    <xf numFmtId="49" fontId="32" fillId="0" borderId="7" xfId="0" applyNumberFormat="1" applyFont="1" applyBorder="1" applyAlignment="1">
      <alignment horizontal="justify" vertical="center" wrapText="1"/>
    </xf>
    <xf numFmtId="49" fontId="32" fillId="0" borderId="15" xfId="0" applyNumberFormat="1" applyFont="1" applyBorder="1" applyAlignment="1">
      <alignment horizontal="justify" vertical="center" wrapText="1"/>
    </xf>
    <xf numFmtId="9" fontId="32" fillId="0" borderId="7" xfId="0" applyNumberFormat="1" applyFont="1" applyBorder="1" applyAlignment="1" applyProtection="1">
      <alignment horizontal="center" vertical="center" wrapText="1"/>
      <protection locked="0"/>
    </xf>
    <xf numFmtId="9" fontId="32" fillId="0" borderId="15" xfId="0" applyNumberFormat="1" applyFont="1" applyBorder="1" applyAlignment="1" applyProtection="1">
      <alignment horizontal="center" vertical="center" wrapText="1"/>
      <protection locked="0"/>
    </xf>
    <xf numFmtId="0" fontId="32" fillId="0" borderId="7" xfId="1" applyFont="1" applyBorder="1" applyAlignment="1" applyProtection="1">
      <alignment horizontal="center" vertical="center" wrapText="1"/>
      <protection locked="0"/>
    </xf>
    <xf numFmtId="0" fontId="32" fillId="0" borderId="15" xfId="1" applyFont="1" applyBorder="1" applyAlignment="1" applyProtection="1">
      <alignment horizontal="center" vertical="center" wrapText="1"/>
      <protection locked="0"/>
    </xf>
    <xf numFmtId="0" fontId="32" fillId="6" borderId="7" xfId="0" applyFont="1" applyFill="1" applyBorder="1" applyAlignment="1">
      <alignment horizontal="center" vertical="center" wrapText="1"/>
    </xf>
    <xf numFmtId="0" fontId="32" fillId="6" borderId="15" xfId="0" applyFont="1" applyFill="1" applyBorder="1" applyAlignment="1">
      <alignment horizontal="center" vertical="center" wrapText="1"/>
    </xf>
    <xf numFmtId="0" fontId="32" fillId="0" borderId="5" xfId="0" applyFont="1" applyFill="1" applyBorder="1" applyAlignment="1">
      <alignment horizontal="justify" vertical="center" wrapText="1"/>
    </xf>
    <xf numFmtId="0" fontId="32" fillId="0" borderId="7" xfId="0" applyFont="1" applyBorder="1" applyAlignment="1" applyProtection="1">
      <alignment horizontal="center" vertical="center" wrapText="1"/>
      <protection locked="0"/>
    </xf>
    <xf numFmtId="0" fontId="32" fillId="0" borderId="15" xfId="0" applyFont="1" applyBorder="1" applyAlignment="1" applyProtection="1">
      <alignment horizontal="center" vertical="center" wrapText="1"/>
      <protection locked="0"/>
    </xf>
    <xf numFmtId="0" fontId="31" fillId="0" borderId="15" xfId="0" applyFont="1" applyBorder="1" applyAlignment="1">
      <alignment horizontal="center" vertical="center" wrapText="1"/>
    </xf>
    <xf numFmtId="49" fontId="31" fillId="0" borderId="7" xfId="0" applyNumberFormat="1" applyFont="1" applyBorder="1" applyAlignment="1">
      <alignment horizontal="center" vertical="center" wrapText="1"/>
    </xf>
    <xf numFmtId="49" fontId="31" fillId="0" borderId="15" xfId="0" applyNumberFormat="1" applyFont="1" applyBorder="1" applyAlignment="1">
      <alignment horizontal="center" vertical="center" wrapText="1"/>
    </xf>
    <xf numFmtId="49" fontId="31" fillId="0" borderId="8" xfId="0" applyNumberFormat="1" applyFont="1" applyBorder="1" applyAlignment="1">
      <alignment horizontal="center" vertical="center" wrapText="1"/>
    </xf>
    <xf numFmtId="0" fontId="31" fillId="0" borderId="15" xfId="0" applyFont="1" applyFill="1" applyBorder="1" applyAlignment="1">
      <alignment horizontal="center" vertical="center" wrapText="1"/>
    </xf>
    <xf numFmtId="0" fontId="31" fillId="0" borderId="15" xfId="0" applyFont="1" applyBorder="1" applyAlignment="1">
      <alignment horizontal="justify" vertical="center" wrapText="1"/>
    </xf>
    <xf numFmtId="9" fontId="32" fillId="0" borderId="8" xfId="0" applyNumberFormat="1" applyFont="1" applyBorder="1" applyAlignment="1" applyProtection="1">
      <alignment horizontal="center" vertical="center" wrapText="1"/>
      <protection locked="0"/>
    </xf>
    <xf numFmtId="0" fontId="32" fillId="0" borderId="8" xfId="0" applyFont="1" applyBorder="1" applyAlignment="1" applyProtection="1">
      <alignment horizontal="center" vertical="center" wrapText="1"/>
      <protection locked="0"/>
    </xf>
    <xf numFmtId="0" fontId="32" fillId="6" borderId="8" xfId="0" applyFont="1" applyFill="1" applyBorder="1" applyAlignment="1">
      <alignment horizontal="center" vertical="center" wrapText="1"/>
    </xf>
    <xf numFmtId="49" fontId="31" fillId="0" borderId="7" xfId="0" applyNumberFormat="1" applyFont="1" applyFill="1" applyBorder="1" applyAlignment="1">
      <alignment horizontal="justify" vertical="center" wrapText="1"/>
    </xf>
    <xf numFmtId="49" fontId="31" fillId="0" borderId="15" xfId="0" applyNumberFormat="1" applyFont="1" applyFill="1" applyBorder="1" applyAlignment="1">
      <alignment horizontal="justify" vertical="center" wrapText="1"/>
    </xf>
    <xf numFmtId="49" fontId="31" fillId="0" borderId="8" xfId="0" applyNumberFormat="1" applyFont="1" applyFill="1" applyBorder="1" applyAlignment="1">
      <alignment horizontal="justify" vertical="center" wrapText="1"/>
    </xf>
    <xf numFmtId="0" fontId="32" fillId="0" borderId="7" xfId="0" applyFont="1" applyBorder="1" applyAlignment="1" applyProtection="1">
      <alignment horizontal="justify" vertical="center" wrapText="1"/>
      <protection locked="0"/>
    </xf>
    <xf numFmtId="0" fontId="32" fillId="0" borderId="15" xfId="0" applyFont="1" applyBorder="1" applyAlignment="1" applyProtection="1">
      <alignment horizontal="justify" vertical="center" wrapText="1"/>
      <protection locked="0"/>
    </xf>
    <xf numFmtId="0" fontId="32" fillId="0" borderId="8" xfId="0" applyFont="1" applyBorder="1" applyAlignment="1" applyProtection="1">
      <alignment horizontal="justify" vertical="center" wrapText="1"/>
      <protection locked="0"/>
    </xf>
    <xf numFmtId="0" fontId="32" fillId="17" borderId="7" xfId="0" applyFont="1" applyFill="1" applyBorder="1" applyAlignment="1">
      <alignment horizontal="center" vertical="center" wrapText="1"/>
    </xf>
    <xf numFmtId="0" fontId="32" fillId="17" borderId="15" xfId="0" applyFont="1" applyFill="1" applyBorder="1" applyAlignment="1">
      <alignment horizontal="center" vertical="center" wrapText="1"/>
    </xf>
    <xf numFmtId="0" fontId="31" fillId="2" borderId="15" xfId="0" applyFont="1" applyFill="1" applyBorder="1" applyAlignment="1">
      <alignment horizontal="center" vertical="center" wrapText="1"/>
    </xf>
    <xf numFmtId="0" fontId="32" fillId="0" borderId="8" xfId="1" applyFont="1" applyBorder="1" applyAlignment="1" applyProtection="1">
      <alignment horizontal="center" vertical="center" wrapText="1"/>
      <protection locked="0"/>
    </xf>
    <xf numFmtId="0" fontId="32" fillId="0" borderId="7" xfId="0" applyFont="1" applyFill="1" applyBorder="1" applyAlignment="1" applyProtection="1">
      <alignment horizontal="center" vertical="center" wrapText="1"/>
      <protection locked="0"/>
    </xf>
    <xf numFmtId="0" fontId="32" fillId="0" borderId="8" xfId="0" applyFont="1" applyFill="1" applyBorder="1" applyAlignment="1" applyProtection="1">
      <alignment horizontal="center" vertical="center" wrapText="1"/>
      <protection locked="0"/>
    </xf>
    <xf numFmtId="0" fontId="32" fillId="17" borderId="8" xfId="0" applyFont="1" applyFill="1" applyBorder="1" applyAlignment="1">
      <alignment horizontal="center" vertical="center" wrapText="1"/>
    </xf>
    <xf numFmtId="0" fontId="32" fillId="0" borderId="15" xfId="0" applyFont="1" applyFill="1" applyBorder="1" applyAlignment="1" applyProtection="1">
      <alignment horizontal="center" vertical="center" wrapText="1"/>
      <protection locked="0"/>
    </xf>
    <xf numFmtId="1" fontId="32" fillId="0" borderId="7" xfId="0" applyNumberFormat="1" applyFont="1" applyBorder="1" applyAlignment="1" applyProtection="1">
      <alignment horizontal="center" vertical="center" wrapText="1"/>
      <protection locked="0"/>
    </xf>
    <xf numFmtId="1" fontId="32" fillId="0" borderId="15" xfId="0" applyNumberFormat="1" applyFont="1" applyBorder="1" applyAlignment="1" applyProtection="1">
      <alignment horizontal="center" vertical="center" wrapText="1"/>
      <protection locked="0"/>
    </xf>
    <xf numFmtId="1" fontId="32" fillId="0" borderId="8" xfId="0" applyNumberFormat="1" applyFont="1" applyBorder="1" applyAlignment="1" applyProtection="1">
      <alignment horizontal="center" vertical="center" wrapText="1"/>
      <protection locked="0"/>
    </xf>
    <xf numFmtId="1" fontId="31" fillId="2" borderId="7" xfId="4" applyNumberFormat="1" applyFont="1" applyFill="1" applyBorder="1" applyAlignment="1">
      <alignment horizontal="center" vertical="center" wrapText="1"/>
    </xf>
    <xf numFmtId="1" fontId="31" fillId="2" borderId="15" xfId="4" applyNumberFormat="1" applyFont="1" applyFill="1" applyBorder="1" applyAlignment="1">
      <alignment horizontal="center" vertical="center" wrapText="1"/>
    </xf>
    <xf numFmtId="1" fontId="31" fillId="2" borderId="8" xfId="4" applyNumberFormat="1" applyFont="1" applyFill="1" applyBorder="1" applyAlignment="1">
      <alignment horizontal="center" vertical="center" wrapText="1"/>
    </xf>
    <xf numFmtId="0" fontId="31" fillId="0" borderId="7" xfId="0" applyFont="1" applyBorder="1" applyAlignment="1" applyProtection="1">
      <alignment horizontal="center" vertical="center" wrapText="1"/>
      <protection locked="0"/>
    </xf>
    <xf numFmtId="0" fontId="31" fillId="0" borderId="15" xfId="0" applyFont="1" applyBorder="1" applyAlignment="1" applyProtection="1">
      <alignment horizontal="center" vertical="center" wrapText="1"/>
      <protection locked="0"/>
    </xf>
    <xf numFmtId="0" fontId="31" fillId="0" borderId="8" xfId="0" applyFont="1" applyBorder="1" applyAlignment="1" applyProtection="1">
      <alignment horizontal="center" vertical="center" wrapText="1"/>
      <protection locked="0"/>
    </xf>
    <xf numFmtId="0" fontId="32" fillId="2" borderId="7" xfId="0" applyFont="1" applyFill="1" applyBorder="1" applyAlignment="1">
      <alignment horizontal="center" vertical="center" wrapText="1"/>
    </xf>
    <xf numFmtId="0" fontId="32" fillId="2" borderId="15" xfId="0" applyFont="1" applyFill="1" applyBorder="1" applyAlignment="1">
      <alignment horizontal="center" vertical="center" wrapText="1"/>
    </xf>
    <xf numFmtId="0" fontId="32" fillId="2" borderId="8"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2" borderId="7" xfId="0" applyFont="1" applyFill="1" applyBorder="1" applyAlignment="1">
      <alignment horizontal="justify" vertical="center" wrapText="1"/>
    </xf>
    <xf numFmtId="0" fontId="32" fillId="2" borderId="15" xfId="0" applyFont="1" applyFill="1" applyBorder="1" applyAlignment="1">
      <alignment horizontal="justify" vertical="center" wrapText="1"/>
    </xf>
    <xf numFmtId="0" fontId="32" fillId="2" borderId="8" xfId="0" applyFont="1" applyFill="1" applyBorder="1" applyAlignment="1">
      <alignment horizontal="justify" vertical="center" wrapText="1"/>
    </xf>
    <xf numFmtId="14" fontId="31" fillId="0" borderId="15" xfId="0" applyNumberFormat="1" applyFont="1" applyBorder="1" applyAlignment="1">
      <alignment horizontal="center" vertical="center" wrapText="1"/>
    </xf>
    <xf numFmtId="0" fontId="32" fillId="17" borderId="5" xfId="0" applyFont="1" applyFill="1" applyBorder="1" applyAlignment="1">
      <alignment horizontal="center" vertical="center" wrapText="1"/>
    </xf>
    <xf numFmtId="0" fontId="31" fillId="0" borderId="7" xfId="0" applyFont="1" applyFill="1" applyBorder="1" applyAlignment="1">
      <alignment horizontal="justify" vertical="center" wrapText="1"/>
    </xf>
    <xf numFmtId="0" fontId="31" fillId="0" borderId="15" xfId="0" applyFont="1" applyFill="1" applyBorder="1" applyAlignment="1">
      <alignment horizontal="justify" vertical="center" wrapText="1"/>
    </xf>
    <xf numFmtId="0" fontId="31" fillId="0" borderId="8" xfId="0" applyFont="1" applyFill="1" applyBorder="1" applyAlignment="1">
      <alignment horizontal="justify" vertical="center" wrapText="1"/>
    </xf>
    <xf numFmtId="9" fontId="31" fillId="0" borderId="7" xfId="0" applyNumberFormat="1" applyFont="1" applyBorder="1" applyAlignment="1">
      <alignment horizontal="center" vertical="center" wrapText="1"/>
    </xf>
    <xf numFmtId="9" fontId="31" fillId="0" borderId="15" xfId="0" applyNumberFormat="1" applyFont="1" applyBorder="1" applyAlignment="1">
      <alignment horizontal="center" vertical="center" wrapText="1"/>
    </xf>
    <xf numFmtId="9" fontId="31" fillId="0" borderId="8" xfId="0" applyNumberFormat="1" applyFont="1" applyBorder="1" applyAlignment="1">
      <alignment horizontal="center" vertical="center" wrapText="1"/>
    </xf>
    <xf numFmtId="0" fontId="32" fillId="2" borderId="15" xfId="0" applyFont="1" applyFill="1" applyBorder="1" applyAlignment="1" applyProtection="1">
      <alignment horizontal="center" vertical="center" wrapText="1"/>
      <protection locked="0"/>
    </xf>
    <xf numFmtId="9" fontId="32" fillId="2" borderId="15" xfId="0" applyNumberFormat="1" applyFont="1" applyFill="1" applyBorder="1" applyAlignment="1" applyProtection="1">
      <alignment horizontal="center" vertical="center" wrapText="1"/>
      <protection locked="0"/>
    </xf>
    <xf numFmtId="9" fontId="32" fillId="2" borderId="8" xfId="0" applyNumberFormat="1" applyFont="1" applyFill="1" applyBorder="1" applyAlignment="1" applyProtection="1">
      <alignment horizontal="center" vertical="center" wrapText="1"/>
      <protection locked="0"/>
    </xf>
    <xf numFmtId="0" fontId="32" fillId="2" borderId="15" xfId="1" applyFont="1" applyFill="1" applyBorder="1" applyAlignment="1" applyProtection="1">
      <alignment horizontal="center" vertical="center" wrapText="1"/>
      <protection locked="0"/>
    </xf>
    <xf numFmtId="0" fontId="32" fillId="6" borderId="5" xfId="0" applyFont="1" applyFill="1" applyBorder="1" applyAlignment="1">
      <alignment horizontal="center" vertical="center" wrapText="1"/>
    </xf>
    <xf numFmtId="0" fontId="32" fillId="0" borderId="5" xfId="0" applyFont="1" applyFill="1" applyBorder="1" applyAlignment="1" applyProtection="1">
      <alignment horizontal="center" vertical="center" wrapText="1"/>
      <protection locked="0"/>
    </xf>
    <xf numFmtId="14" fontId="32" fillId="2" borderId="7" xfId="0" applyNumberFormat="1" applyFont="1" applyFill="1" applyBorder="1" applyAlignment="1">
      <alignment horizontal="center" vertical="center" wrapText="1"/>
    </xf>
    <xf numFmtId="0" fontId="32" fillId="0" borderId="7" xfId="0" applyFont="1" applyFill="1" applyBorder="1" applyAlignment="1">
      <alignment horizontal="justify" vertical="center" wrapText="1"/>
    </xf>
    <xf numFmtId="0" fontId="32" fillId="0" borderId="8" xfId="0" applyFont="1" applyFill="1" applyBorder="1" applyAlignment="1">
      <alignment horizontal="justify" vertical="center" wrapText="1"/>
    </xf>
    <xf numFmtId="0" fontId="32" fillId="4" borderId="7" xfId="0" applyFont="1" applyFill="1" applyBorder="1" applyAlignment="1">
      <alignment horizontal="center" vertical="center" wrapText="1"/>
    </xf>
    <xf numFmtId="0" fontId="32" fillId="4" borderId="8" xfId="0" applyFont="1" applyFill="1" applyBorder="1" applyAlignment="1">
      <alignment horizontal="center" vertical="center" wrapText="1"/>
    </xf>
    <xf numFmtId="0" fontId="32" fillId="7" borderId="5" xfId="0" applyFont="1" applyFill="1" applyBorder="1" applyAlignment="1" applyProtection="1">
      <alignment horizontal="center" vertical="center" wrapText="1"/>
      <protection locked="0"/>
    </xf>
    <xf numFmtId="0" fontId="34" fillId="0" borderId="5" xfId="0" applyFont="1" applyFill="1" applyBorder="1" applyAlignment="1" applyProtection="1">
      <alignment horizontal="center" vertical="center" wrapText="1"/>
      <protection locked="0"/>
    </xf>
    <xf numFmtId="1" fontId="32" fillId="2" borderId="5" xfId="0" applyNumberFormat="1" applyFont="1" applyFill="1" applyBorder="1" applyAlignment="1" applyProtection="1">
      <alignment horizontal="center" vertical="center" wrapText="1"/>
      <protection locked="0"/>
    </xf>
    <xf numFmtId="1" fontId="32" fillId="2" borderId="7" xfId="0" applyNumberFormat="1" applyFont="1" applyFill="1" applyBorder="1" applyAlignment="1" applyProtection="1">
      <alignment horizontal="center" vertical="center" wrapText="1"/>
      <protection locked="0"/>
    </xf>
    <xf numFmtId="1" fontId="32" fillId="2" borderId="15" xfId="0" applyNumberFormat="1" applyFont="1" applyFill="1" applyBorder="1" applyAlignment="1" applyProtection="1">
      <alignment horizontal="center" vertical="center" wrapText="1"/>
      <protection locked="0"/>
    </xf>
    <xf numFmtId="1" fontId="32" fillId="2" borderId="8" xfId="0" applyNumberFormat="1" applyFont="1" applyFill="1" applyBorder="1" applyAlignment="1" applyProtection="1">
      <alignment horizontal="center" vertical="center" wrapText="1"/>
      <protection locked="0"/>
    </xf>
    <xf numFmtId="0" fontId="31" fillId="2" borderId="7" xfId="0" applyFont="1" applyFill="1" applyBorder="1" applyAlignment="1">
      <alignment horizontal="justify" vertical="center" wrapText="1"/>
    </xf>
    <xf numFmtId="0" fontId="31" fillId="2" borderId="15" xfId="0" applyFont="1" applyFill="1" applyBorder="1" applyAlignment="1">
      <alignment horizontal="justify" vertical="center" wrapText="1"/>
    </xf>
    <xf numFmtId="0" fontId="31" fillId="2" borderId="8" xfId="0" applyFont="1" applyFill="1" applyBorder="1" applyAlignment="1">
      <alignment horizontal="justify" vertical="center" wrapText="1"/>
    </xf>
    <xf numFmtId="0" fontId="32" fillId="7" borderId="15" xfId="0" applyFont="1" applyFill="1" applyBorder="1" applyAlignment="1">
      <alignment horizontal="center" vertical="center" wrapText="1"/>
    </xf>
    <xf numFmtId="0" fontId="49" fillId="2" borderId="5" xfId="0" applyFont="1" applyFill="1" applyBorder="1" applyAlignment="1">
      <alignment horizontal="center" vertical="center" wrapText="1"/>
    </xf>
    <xf numFmtId="14" fontId="32" fillId="2" borderId="8" xfId="0" applyNumberFormat="1" applyFont="1" applyFill="1" applyBorder="1" applyAlignment="1">
      <alignment horizontal="center" vertical="center" wrapText="1"/>
    </xf>
    <xf numFmtId="0" fontId="51" fillId="16" borderId="9" xfId="0" applyFont="1" applyFill="1" applyBorder="1" applyAlignment="1">
      <alignment horizontal="left" vertical="center" wrapText="1"/>
    </xf>
    <xf numFmtId="0" fontId="51" fillId="16" borderId="10" xfId="0" applyFont="1" applyFill="1" applyBorder="1" applyAlignment="1">
      <alignment horizontal="left" vertical="center" wrapText="1"/>
    </xf>
    <xf numFmtId="0" fontId="51" fillId="16" borderId="11" xfId="0" applyFont="1" applyFill="1" applyBorder="1" applyAlignment="1">
      <alignment horizontal="left" vertical="center" wrapText="1"/>
    </xf>
    <xf numFmtId="0" fontId="50" fillId="15" borderId="28" xfId="0" applyFont="1" applyFill="1" applyBorder="1" applyAlignment="1">
      <alignment horizontal="center" vertical="center"/>
    </xf>
    <xf numFmtId="0" fontId="50" fillId="15" borderId="14" xfId="0" applyFont="1" applyFill="1" applyBorder="1" applyAlignment="1">
      <alignment horizontal="center" vertical="center"/>
    </xf>
    <xf numFmtId="0" fontId="50" fillId="15" borderId="27" xfId="0" applyFont="1" applyFill="1" applyBorder="1" applyAlignment="1">
      <alignment horizontal="center" vertical="center"/>
    </xf>
    <xf numFmtId="0" fontId="50" fillId="15" borderId="26" xfId="0" applyFont="1" applyFill="1" applyBorder="1" applyAlignment="1">
      <alignment horizontal="center" vertical="center"/>
    </xf>
    <xf numFmtId="0" fontId="50" fillId="15" borderId="12" xfId="0" applyFont="1" applyFill="1" applyBorder="1" applyAlignment="1">
      <alignment horizontal="center" vertical="center"/>
    </xf>
    <xf numFmtId="0" fontId="50" fillId="15" borderId="13" xfId="0" applyFont="1" applyFill="1" applyBorder="1" applyAlignment="1">
      <alignment horizontal="center" vertical="center"/>
    </xf>
    <xf numFmtId="14" fontId="32" fillId="2" borderId="15" xfId="0" applyNumberFormat="1" applyFont="1" applyFill="1" applyBorder="1" applyAlignment="1">
      <alignment horizontal="center" vertical="center" wrapText="1"/>
    </xf>
    <xf numFmtId="0" fontId="32" fillId="0" borderId="15" xfId="0" applyFont="1" applyFill="1" applyBorder="1" applyAlignment="1">
      <alignment horizontal="justify" vertical="center" wrapText="1"/>
    </xf>
    <xf numFmtId="0" fontId="51" fillId="16" borderId="9" xfId="0" applyFont="1" applyFill="1" applyBorder="1" applyAlignment="1">
      <alignment vertical="center" wrapText="1"/>
    </xf>
    <xf numFmtId="0" fontId="51" fillId="16" borderId="10" xfId="0" applyFont="1" applyFill="1" applyBorder="1" applyAlignment="1">
      <alignment vertical="center" wrapText="1"/>
    </xf>
    <xf numFmtId="0" fontId="51" fillId="16" borderId="11" xfId="0" applyFont="1" applyFill="1" applyBorder="1" applyAlignment="1">
      <alignment vertical="center" wrapText="1"/>
    </xf>
    <xf numFmtId="0" fontId="51" fillId="16" borderId="9" xfId="0" applyFont="1" applyFill="1" applyBorder="1" applyAlignment="1">
      <alignment wrapText="1"/>
    </xf>
    <xf numFmtId="0" fontId="51" fillId="16" borderId="10" xfId="0" applyFont="1" applyFill="1" applyBorder="1" applyAlignment="1">
      <alignment wrapText="1"/>
    </xf>
    <xf numFmtId="0" fontId="51" fillId="16" borderId="11" xfId="0" applyFont="1" applyFill="1" applyBorder="1" applyAlignment="1">
      <alignment wrapText="1"/>
    </xf>
    <xf numFmtId="0" fontId="51" fillId="16" borderId="9" xfId="0" applyFont="1" applyFill="1" applyBorder="1" applyAlignment="1">
      <alignment horizontal="left" wrapText="1"/>
    </xf>
    <xf numFmtId="0" fontId="51" fillId="16" borderId="10" xfId="0" applyFont="1" applyFill="1" applyBorder="1" applyAlignment="1">
      <alignment horizontal="left" wrapText="1"/>
    </xf>
    <xf numFmtId="0" fontId="51" fillId="16" borderId="11" xfId="0" applyFont="1" applyFill="1" applyBorder="1" applyAlignment="1">
      <alignment horizontal="left" wrapText="1"/>
    </xf>
    <xf numFmtId="0" fontId="51" fillId="0" borderId="9" xfId="0" applyFont="1" applyBorder="1" applyAlignment="1">
      <alignment horizontal="left" vertical="center"/>
    </xf>
    <xf numFmtId="0" fontId="51" fillId="0" borderId="10" xfId="0" applyFont="1" applyBorder="1" applyAlignment="1">
      <alignment horizontal="left" vertical="center"/>
    </xf>
    <xf numFmtId="0" fontId="51" fillId="0" borderId="11" xfId="0" applyFont="1" applyBorder="1" applyAlignment="1">
      <alignment horizontal="left" vertical="center"/>
    </xf>
    <xf numFmtId="0" fontId="35" fillId="10" borderId="5" xfId="0" applyFont="1" applyFill="1" applyBorder="1" applyAlignment="1">
      <alignment horizontal="center" vertical="center" wrapText="1"/>
    </xf>
    <xf numFmtId="0" fontId="35" fillId="10" borderId="7" xfId="0" applyFont="1" applyFill="1" applyBorder="1" applyAlignment="1">
      <alignment horizontal="center" vertical="center" wrapText="1"/>
    </xf>
    <xf numFmtId="0" fontId="35" fillId="10" borderId="8" xfId="0" applyFont="1" applyFill="1" applyBorder="1" applyAlignment="1">
      <alignment horizontal="center" vertical="center" wrapText="1"/>
    </xf>
    <xf numFmtId="0" fontId="35" fillId="2" borderId="5" xfId="0" applyFont="1" applyFill="1" applyBorder="1" applyAlignment="1">
      <alignment horizontal="center" vertical="center" wrapText="1"/>
    </xf>
    <xf numFmtId="0" fontId="35" fillId="2" borderId="16" xfId="0" applyFont="1" applyFill="1" applyBorder="1" applyAlignment="1">
      <alignment horizontal="center" vertical="center" wrapText="1"/>
    </xf>
    <xf numFmtId="0" fontId="35" fillId="2" borderId="0" xfId="0" applyFont="1" applyFill="1" applyAlignment="1">
      <alignment horizontal="center" vertical="center" wrapText="1"/>
    </xf>
    <xf numFmtId="0" fontId="35" fillId="2" borderId="25" xfId="0" applyFont="1" applyFill="1" applyBorder="1" applyAlignment="1">
      <alignment horizontal="center" vertical="center" wrapText="1"/>
    </xf>
    <xf numFmtId="0" fontId="35" fillId="2" borderId="26" xfId="0" applyFont="1" applyFill="1" applyBorder="1" applyAlignment="1">
      <alignment horizontal="center" vertical="center" wrapText="1"/>
    </xf>
    <xf numFmtId="0" fontId="35" fillId="2" borderId="12" xfId="0" applyFont="1" applyFill="1" applyBorder="1" applyAlignment="1">
      <alignment horizontal="center" vertical="center" wrapText="1"/>
    </xf>
    <xf numFmtId="0" fontId="35" fillId="2" borderId="13" xfId="0" applyFont="1" applyFill="1" applyBorder="1" applyAlignment="1">
      <alignment horizontal="center" vertical="center" wrapText="1"/>
    </xf>
    <xf numFmtId="0" fontId="53" fillId="0" borderId="0" xfId="0" applyFont="1" applyAlignment="1">
      <alignment horizontal="justify" vertical="center"/>
    </xf>
    <xf numFmtId="0" fontId="36" fillId="2" borderId="28" xfId="0" applyFont="1" applyFill="1" applyBorder="1" applyAlignment="1">
      <alignment horizontal="center" vertical="center" wrapText="1"/>
    </xf>
    <xf numFmtId="0" fontId="36" fillId="2" borderId="14" xfId="0" applyFont="1" applyFill="1" applyBorder="1" applyAlignment="1">
      <alignment horizontal="center" vertical="center" wrapText="1"/>
    </xf>
    <xf numFmtId="0" fontId="36" fillId="2" borderId="27" xfId="0" applyFont="1" applyFill="1" applyBorder="1" applyAlignment="1">
      <alignment horizontal="center" vertical="center" wrapText="1"/>
    </xf>
    <xf numFmtId="0" fontId="36" fillId="2" borderId="16" xfId="0" applyFont="1" applyFill="1" applyBorder="1" applyAlignment="1">
      <alignment horizontal="center" vertical="center" wrapText="1"/>
    </xf>
    <xf numFmtId="0" fontId="36" fillId="2" borderId="0" xfId="0" applyFont="1" applyFill="1" applyAlignment="1">
      <alignment horizontal="center" vertical="center" wrapText="1"/>
    </xf>
    <xf numFmtId="0" fontId="36" fillId="2" borderId="25" xfId="0" applyFont="1" applyFill="1" applyBorder="1" applyAlignment="1">
      <alignment horizontal="center" vertical="center" wrapText="1"/>
    </xf>
    <xf numFmtId="0" fontId="36" fillId="2" borderId="26" xfId="0" applyFont="1" applyFill="1" applyBorder="1" applyAlignment="1">
      <alignment horizontal="center" vertical="center" wrapText="1"/>
    </xf>
    <xf numFmtId="0" fontId="36" fillId="2" borderId="12" xfId="0" applyFont="1" applyFill="1" applyBorder="1" applyAlignment="1">
      <alignment horizontal="center" vertical="center" wrapText="1"/>
    </xf>
    <xf numFmtId="0" fontId="36" fillId="2" borderId="13" xfId="0" applyFont="1" applyFill="1" applyBorder="1" applyAlignment="1">
      <alignment horizontal="center" vertical="center" wrapText="1"/>
    </xf>
    <xf numFmtId="0" fontId="35" fillId="0" borderId="28"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27" xfId="0" applyFont="1" applyBorder="1" applyAlignment="1">
      <alignment horizontal="center" vertical="center" wrapText="1"/>
    </xf>
    <xf numFmtId="0" fontId="35" fillId="0" borderId="26"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3" xfId="0" applyFont="1" applyBorder="1" applyAlignment="1">
      <alignment horizontal="center" vertical="center" wrapText="1"/>
    </xf>
    <xf numFmtId="0" fontId="35" fillId="2" borderId="11" xfId="0" applyFont="1" applyFill="1" applyBorder="1" applyAlignment="1">
      <alignment horizontal="center" vertical="center" wrapText="1"/>
    </xf>
    <xf numFmtId="0" fontId="35" fillId="2" borderId="9" xfId="0" applyFont="1" applyFill="1" applyBorder="1" applyAlignment="1">
      <alignment horizontal="center" vertical="center" wrapText="1"/>
    </xf>
    <xf numFmtId="0" fontId="35" fillId="10" borderId="7" xfId="0" applyFont="1" applyFill="1" applyBorder="1" applyAlignment="1">
      <alignment horizontal="center" vertical="center" textRotation="90" wrapText="1"/>
    </xf>
    <xf numFmtId="0" fontId="35" fillId="10" borderId="8" xfId="0" applyFont="1" applyFill="1" applyBorder="1" applyAlignment="1">
      <alignment horizontal="center" vertical="center" textRotation="90" wrapText="1"/>
    </xf>
    <xf numFmtId="0" fontId="15" fillId="2" borderId="7" xfId="0" applyFont="1" applyFill="1" applyBorder="1" applyAlignment="1">
      <alignment horizontal="center" vertical="center"/>
    </xf>
    <xf numFmtId="0" fontId="15" fillId="2" borderId="8" xfId="0" applyFont="1" applyFill="1" applyBorder="1" applyAlignment="1">
      <alignment horizontal="center" vertical="center"/>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2" borderId="7"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35" fillId="10" borderId="15" xfId="0" applyFont="1" applyFill="1" applyBorder="1" applyAlignment="1">
      <alignment horizontal="center" vertical="center" textRotation="90" wrapText="1"/>
    </xf>
    <xf numFmtId="0" fontId="35" fillId="9" borderId="16" xfId="0" applyFont="1" applyFill="1" applyBorder="1" applyAlignment="1">
      <alignment horizontal="center" vertical="center" textRotation="90" wrapText="1"/>
    </xf>
    <xf numFmtId="0" fontId="35" fillId="9" borderId="26" xfId="0" applyFont="1" applyFill="1" applyBorder="1" applyAlignment="1">
      <alignment horizontal="center" vertical="center" textRotation="90" wrapText="1"/>
    </xf>
    <xf numFmtId="0" fontId="35" fillId="13" borderId="8" xfId="0" applyFont="1" applyFill="1" applyBorder="1" applyAlignment="1">
      <alignment horizontal="center" vertical="center" wrapText="1"/>
    </xf>
    <xf numFmtId="0" fontId="35" fillId="10" borderId="28" xfId="0" applyFont="1" applyFill="1" applyBorder="1" applyAlignment="1">
      <alignment horizontal="center" vertical="center" wrapText="1"/>
    </xf>
    <xf numFmtId="0" fontId="35" fillId="10" borderId="27" xfId="0" applyFont="1" applyFill="1" applyBorder="1" applyAlignment="1">
      <alignment horizontal="center" vertical="center" wrapText="1"/>
    </xf>
    <xf numFmtId="0" fontId="35" fillId="10" borderId="26" xfId="0" applyFont="1" applyFill="1" applyBorder="1" applyAlignment="1">
      <alignment horizontal="center" vertical="center" wrapText="1"/>
    </xf>
    <xf numFmtId="0" fontId="35" fillId="10" borderId="13" xfId="0" applyFont="1" applyFill="1" applyBorder="1" applyAlignment="1">
      <alignment horizontal="center" vertical="center" wrapText="1"/>
    </xf>
    <xf numFmtId="0" fontId="36" fillId="2" borderId="7" xfId="1" applyFont="1" applyFill="1" applyBorder="1" applyAlignment="1" applyProtection="1">
      <alignment horizontal="center" vertical="center" wrapText="1"/>
      <protection locked="0"/>
    </xf>
    <xf numFmtId="0" fontId="36" fillId="2" borderId="8" xfId="1" applyFont="1" applyFill="1" applyBorder="1" applyAlignment="1" applyProtection="1">
      <alignment horizontal="center" vertical="center" wrapText="1"/>
      <protection locked="0"/>
    </xf>
    <xf numFmtId="9" fontId="36" fillId="0" borderId="7" xfId="0" applyNumberFormat="1" applyFont="1" applyBorder="1" applyAlignment="1" applyProtection="1">
      <alignment horizontal="center" vertical="center" wrapText="1"/>
      <protection locked="0"/>
    </xf>
    <xf numFmtId="0" fontId="36" fillId="0" borderId="8" xfId="0" applyFont="1" applyBorder="1" applyAlignment="1" applyProtection="1">
      <alignment horizontal="center" vertical="center" wrapText="1"/>
      <protection locked="0"/>
    </xf>
    <xf numFmtId="0" fontId="0" fillId="5" borderId="7" xfId="0" applyFill="1" applyBorder="1" applyAlignment="1">
      <alignment horizontal="center" vertical="center" wrapText="1"/>
    </xf>
    <xf numFmtId="0" fontId="0" fillId="5" borderId="8" xfId="0" applyFill="1" applyBorder="1" applyAlignment="1">
      <alignment horizontal="center" vertical="center" wrapText="1"/>
    </xf>
    <xf numFmtId="0" fontId="36" fillId="2" borderId="7" xfId="0" applyFont="1" applyFill="1" applyBorder="1" applyAlignment="1">
      <alignment horizontal="center" vertical="center" wrapText="1"/>
    </xf>
    <xf numFmtId="0" fontId="36" fillId="2" borderId="8" xfId="0" applyFont="1" applyFill="1" applyBorder="1" applyAlignment="1">
      <alignment horizontal="center" vertical="center" wrapText="1"/>
    </xf>
    <xf numFmtId="0" fontId="36" fillId="2" borderId="28" xfId="0" applyFont="1" applyFill="1" applyBorder="1" applyAlignment="1" applyProtection="1">
      <alignment horizontal="center" vertical="center" wrapText="1"/>
      <protection locked="0"/>
    </xf>
    <xf numFmtId="0" fontId="36" fillId="2" borderId="27" xfId="0" applyFont="1" applyFill="1" applyBorder="1" applyAlignment="1" applyProtection="1">
      <alignment horizontal="center" vertical="center" wrapText="1"/>
      <protection locked="0"/>
    </xf>
    <xf numFmtId="0" fontId="36" fillId="2" borderId="26" xfId="0" applyFont="1" applyFill="1" applyBorder="1" applyAlignment="1" applyProtection="1">
      <alignment horizontal="center" vertical="center" wrapText="1"/>
      <protection locked="0"/>
    </xf>
    <xf numFmtId="0" fontId="36" fillId="2" borderId="13" xfId="0" applyFont="1" applyFill="1" applyBorder="1" applyAlignment="1" applyProtection="1">
      <alignment horizontal="center" vertical="center" wrapText="1"/>
      <protection locked="0"/>
    </xf>
    <xf numFmtId="0" fontId="15" fillId="2" borderId="15" xfId="0" applyFont="1" applyFill="1" applyBorder="1" applyAlignment="1">
      <alignment horizontal="center" vertical="center" wrapText="1"/>
    </xf>
    <xf numFmtId="0" fontId="36" fillId="2" borderId="7"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14" fontId="15" fillId="2" borderId="15" xfId="0" applyNumberFormat="1" applyFont="1" applyFill="1" applyBorder="1" applyAlignment="1">
      <alignment horizontal="center" vertical="center" wrapText="1"/>
    </xf>
    <xf numFmtId="14" fontId="15" fillId="2" borderId="8" xfId="0" applyNumberFormat="1" applyFont="1" applyFill="1" applyBorder="1" applyAlignment="1">
      <alignment horizontal="center" vertical="center" wrapText="1"/>
    </xf>
    <xf numFmtId="0" fontId="15" fillId="2" borderId="15" xfId="0" applyFont="1" applyFill="1" applyBorder="1" applyAlignment="1">
      <alignment horizontal="center" vertical="center"/>
    </xf>
    <xf numFmtId="0" fontId="15" fillId="0" borderId="15" xfId="0" applyFont="1" applyBorder="1" applyAlignment="1">
      <alignment horizontal="center" vertical="center" wrapText="1"/>
    </xf>
    <xf numFmtId="0" fontId="15" fillId="2" borderId="15" xfId="0" applyFont="1" applyFill="1" applyBorder="1" applyAlignment="1">
      <alignment horizontal="justify" vertical="center" wrapText="1"/>
    </xf>
    <xf numFmtId="0" fontId="15" fillId="2" borderId="8" xfId="0" applyFont="1" applyFill="1" applyBorder="1" applyAlignment="1">
      <alignment horizontal="justify" vertical="center" wrapText="1"/>
    </xf>
    <xf numFmtId="0" fontId="15" fillId="2" borderId="7" xfId="0" applyFont="1" applyFill="1" applyBorder="1" applyAlignment="1" applyProtection="1">
      <alignment horizontal="center" vertical="center" wrapText="1"/>
      <protection locked="0"/>
    </xf>
    <xf numFmtId="0" fontId="15" fillId="2" borderId="8" xfId="0" applyFont="1" applyFill="1" applyBorder="1" applyAlignment="1" applyProtection="1">
      <alignment horizontal="center" vertical="center" wrapText="1"/>
      <protection locked="0"/>
    </xf>
    <xf numFmtId="9" fontId="15" fillId="0" borderId="7" xfId="0" applyNumberFormat="1" applyFont="1" applyBorder="1" applyAlignment="1" applyProtection="1">
      <alignment horizontal="center" vertical="center" wrapText="1"/>
      <protection locked="0"/>
    </xf>
    <xf numFmtId="0" fontId="15" fillId="0" borderId="8" xfId="0" applyFont="1" applyBorder="1" applyAlignment="1" applyProtection="1">
      <alignment horizontal="center" vertical="center" wrapText="1"/>
      <protection locked="0"/>
    </xf>
    <xf numFmtId="0" fontId="15" fillId="2" borderId="7" xfId="1" applyFont="1" applyFill="1" applyBorder="1" applyAlignment="1" applyProtection="1">
      <alignment horizontal="center" vertical="center" wrapText="1"/>
      <protection locked="0"/>
    </xf>
    <xf numFmtId="0" fontId="15" fillId="2" borderId="8" xfId="1" applyFont="1" applyFill="1" applyBorder="1" applyAlignment="1" applyProtection="1">
      <alignment horizontal="center" vertical="center" wrapText="1"/>
      <protection locked="0"/>
    </xf>
    <xf numFmtId="0" fontId="36" fillId="7" borderId="7" xfId="0" applyFont="1" applyFill="1" applyBorder="1" applyAlignment="1">
      <alignment horizontal="center" vertical="center" wrapText="1"/>
    </xf>
    <xf numFmtId="0" fontId="36" fillId="7" borderId="8" xfId="0" applyFont="1" applyFill="1" applyBorder="1" applyAlignment="1">
      <alignment horizontal="center" vertical="center" wrapText="1"/>
    </xf>
    <xf numFmtId="0" fontId="36" fillId="2" borderId="15" xfId="0" applyFont="1" applyFill="1" applyBorder="1" applyAlignment="1" applyProtection="1">
      <alignment horizontal="center" vertical="center" wrapText="1"/>
      <protection locked="0"/>
    </xf>
    <xf numFmtId="0" fontId="15" fillId="2" borderId="7" xfId="0" applyFont="1" applyFill="1" applyBorder="1" applyAlignment="1">
      <alignment horizontal="justify" vertical="center" wrapText="1"/>
    </xf>
    <xf numFmtId="14" fontId="15" fillId="2" borderId="7" xfId="0" applyNumberFormat="1" applyFont="1" applyFill="1" applyBorder="1" applyAlignment="1">
      <alignment horizontal="center" vertical="center"/>
    </xf>
    <xf numFmtId="14" fontId="15" fillId="2" borderId="8" xfId="0" applyNumberFormat="1" applyFont="1" applyFill="1" applyBorder="1" applyAlignment="1">
      <alignment horizontal="center" vertical="center"/>
    </xf>
    <xf numFmtId="14" fontId="15" fillId="2" borderId="7" xfId="0" applyNumberFormat="1" applyFont="1" applyFill="1" applyBorder="1" applyAlignment="1">
      <alignment horizontal="center" vertical="center" wrapText="1"/>
    </xf>
    <xf numFmtId="0" fontId="51" fillId="16" borderId="7" xfId="0" applyFont="1" applyFill="1" applyBorder="1" applyAlignment="1">
      <alignment horizontal="justify" vertical="center" wrapText="1"/>
    </xf>
    <xf numFmtId="0" fontId="51" fillId="16" borderId="8" xfId="0" applyFont="1" applyFill="1" applyBorder="1" applyAlignment="1">
      <alignment horizontal="justify" vertical="center" wrapText="1"/>
    </xf>
    <xf numFmtId="0" fontId="51" fillId="16" borderId="7" xfId="0" applyFont="1" applyFill="1" applyBorder="1" applyAlignment="1">
      <alignment horizontal="center" vertical="center" wrapText="1"/>
    </xf>
    <xf numFmtId="0" fontId="51" fillId="16" borderId="8" xfId="0" applyFont="1" applyFill="1" applyBorder="1" applyAlignment="1">
      <alignment horizontal="center" vertical="center" wrapText="1"/>
    </xf>
    <xf numFmtId="0" fontId="51" fillId="16" borderId="7" xfId="0" applyFont="1" applyFill="1" applyBorder="1" applyAlignment="1">
      <alignment horizontal="center" vertical="center"/>
    </xf>
    <xf numFmtId="0" fontId="51" fillId="16" borderId="8" xfId="0" applyFont="1" applyFill="1" applyBorder="1" applyAlignment="1">
      <alignment horizontal="center" vertical="center"/>
    </xf>
    <xf numFmtId="0" fontId="36" fillId="7" borderId="15" xfId="0" applyFont="1" applyFill="1" applyBorder="1" applyAlignment="1">
      <alignment horizontal="center" vertical="center" wrapText="1"/>
    </xf>
    <xf numFmtId="0" fontId="0" fillId="6" borderId="7" xfId="0" applyFill="1" applyBorder="1" applyAlignment="1">
      <alignment horizontal="center" vertical="center" wrapText="1"/>
    </xf>
    <xf numFmtId="0" fontId="0" fillId="6" borderId="15" xfId="0" applyFill="1" applyBorder="1" applyAlignment="1">
      <alignment horizontal="center" vertical="center" wrapText="1"/>
    </xf>
    <xf numFmtId="0" fontId="0" fillId="6" borderId="8" xfId="0" applyFill="1" applyBorder="1" applyAlignment="1">
      <alignment horizontal="center" vertical="center" wrapText="1"/>
    </xf>
    <xf numFmtId="0" fontId="36" fillId="2" borderId="15" xfId="0" applyFont="1" applyFill="1" applyBorder="1" applyAlignment="1">
      <alignment horizontal="center" vertical="center" wrapText="1"/>
    </xf>
    <xf numFmtId="0" fontId="15" fillId="2" borderId="15" xfId="0" applyFont="1" applyFill="1" applyBorder="1" applyAlignment="1" applyProtection="1">
      <alignment horizontal="center" vertical="center" wrapText="1"/>
      <protection locked="0"/>
    </xf>
    <xf numFmtId="0" fontId="15" fillId="0" borderId="15" xfId="0" applyFont="1" applyBorder="1" applyAlignment="1" applyProtection="1">
      <alignment horizontal="center" vertical="center" wrapText="1"/>
      <protection locked="0"/>
    </xf>
    <xf numFmtId="0" fontId="15" fillId="2" borderId="15" xfId="1" applyFont="1" applyFill="1" applyBorder="1" applyAlignment="1" applyProtection="1">
      <alignment horizontal="center" vertical="center" wrapText="1"/>
      <protection locked="0"/>
    </xf>
    <xf numFmtId="9" fontId="15" fillId="2" borderId="7" xfId="0" applyNumberFormat="1" applyFont="1" applyFill="1" applyBorder="1" applyAlignment="1">
      <alignment horizontal="center" vertical="center" wrapText="1"/>
    </xf>
    <xf numFmtId="0" fontId="55" fillId="2" borderId="7" xfId="0" applyFont="1" applyFill="1" applyBorder="1" applyAlignment="1" applyProtection="1">
      <alignment vertical="center" wrapText="1"/>
      <protection locked="0"/>
    </xf>
    <xf numFmtId="0" fontId="55" fillId="2" borderId="8" xfId="0" applyFont="1" applyFill="1" applyBorder="1" applyAlignment="1" applyProtection="1">
      <alignment vertical="center" wrapText="1"/>
      <protection locked="0"/>
    </xf>
    <xf numFmtId="0" fontId="36" fillId="2" borderId="16" xfId="0" applyFont="1" applyFill="1" applyBorder="1" applyAlignment="1" applyProtection="1">
      <alignment horizontal="center" vertical="center" wrapText="1"/>
      <protection locked="0"/>
    </xf>
    <xf numFmtId="0" fontId="36" fillId="2" borderId="2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15" fillId="2" borderId="5" xfId="0" applyFont="1" applyFill="1" applyBorder="1" applyAlignment="1">
      <alignment horizontal="center" vertical="center"/>
    </xf>
    <xf numFmtId="0" fontId="15" fillId="0" borderId="5" xfId="0" applyFont="1" applyBorder="1" applyAlignment="1">
      <alignment horizontal="center" vertical="center" wrapText="1"/>
    </xf>
    <xf numFmtId="0" fontId="15" fillId="2" borderId="5" xfId="0" applyFont="1" applyFill="1" applyBorder="1" applyAlignment="1">
      <alignment horizontal="center" vertical="center" wrapText="1"/>
    </xf>
    <xf numFmtId="0" fontId="15" fillId="2" borderId="5" xfId="0" applyFont="1" applyFill="1" applyBorder="1" applyAlignment="1" applyProtection="1">
      <alignment horizontal="justify" vertical="center" wrapText="1"/>
      <protection locked="0"/>
    </xf>
    <xf numFmtId="0" fontId="36" fillId="6" borderId="7" xfId="0" applyFont="1" applyFill="1" applyBorder="1" applyAlignment="1">
      <alignment horizontal="center" vertical="center" wrapText="1"/>
    </xf>
    <xf numFmtId="0" fontId="36" fillId="6" borderId="15" xfId="0" applyFont="1" applyFill="1" applyBorder="1" applyAlignment="1">
      <alignment horizontal="center" vertical="center" wrapText="1"/>
    </xf>
    <xf numFmtId="0" fontId="36" fillId="0" borderId="15" xfId="0" applyFont="1" applyBorder="1" applyAlignment="1" applyProtection="1">
      <alignment horizontal="center" vertical="center" wrapText="1"/>
      <protection locked="0"/>
    </xf>
    <xf numFmtId="0" fontId="36" fillId="2" borderId="15" xfId="1" applyFont="1" applyFill="1" applyBorder="1" applyAlignment="1" applyProtection="1">
      <alignment horizontal="center" vertical="center" wrapText="1"/>
      <protection locked="0"/>
    </xf>
    <xf numFmtId="0" fontId="36" fillId="2" borderId="5" xfId="1" applyFont="1" applyFill="1" applyBorder="1" applyAlignment="1" applyProtection="1">
      <alignment horizontal="center" vertical="center" wrapText="1"/>
      <protection locked="0"/>
    </xf>
    <xf numFmtId="9" fontId="36" fillId="0" borderId="27" xfId="0" applyNumberFormat="1" applyFont="1" applyBorder="1" applyAlignment="1" applyProtection="1">
      <alignment horizontal="center" vertical="center" wrapText="1"/>
      <protection locked="0"/>
    </xf>
    <xf numFmtId="0" fontId="36" fillId="0" borderId="25" xfId="0" applyFont="1" applyBorder="1" applyAlignment="1" applyProtection="1">
      <alignment horizontal="center" vertical="center" wrapText="1"/>
      <protection locked="0"/>
    </xf>
    <xf numFmtId="0" fontId="36" fillId="0" borderId="13" xfId="0" applyFont="1" applyBorder="1" applyAlignment="1" applyProtection="1">
      <alignment horizontal="center" vertical="center" wrapText="1"/>
      <protection locked="0"/>
    </xf>
    <xf numFmtId="0" fontId="15" fillId="2" borderId="29" xfId="0" applyFont="1" applyFill="1" applyBorder="1" applyAlignment="1">
      <alignment horizontal="center" vertical="center" wrapText="1"/>
    </xf>
    <xf numFmtId="0" fontId="15" fillId="0" borderId="7" xfId="0" applyFont="1" applyBorder="1" applyAlignment="1">
      <alignment horizontal="justify" vertical="center" wrapText="1"/>
    </xf>
    <xf numFmtId="0" fontId="15" fillId="0" borderId="8" xfId="0" applyFont="1" applyBorder="1" applyAlignment="1">
      <alignment horizontal="justify" vertical="center" wrapText="1"/>
    </xf>
    <xf numFmtId="0" fontId="0" fillId="5" borderId="15" xfId="0" applyFill="1" applyBorder="1" applyAlignment="1">
      <alignment horizontal="center" vertical="center" wrapText="1"/>
    </xf>
    <xf numFmtId="0" fontId="15" fillId="2" borderId="7" xfId="0" applyFont="1" applyFill="1" applyBorder="1" applyAlignment="1">
      <alignment vertical="center" wrapText="1"/>
    </xf>
    <xf numFmtId="0" fontId="15" fillId="2" borderId="15" xfId="0" applyFont="1" applyFill="1" applyBorder="1" applyAlignment="1">
      <alignment vertical="center" wrapText="1"/>
    </xf>
    <xf numFmtId="0" fontId="15" fillId="2" borderId="8" xfId="0" applyFont="1" applyFill="1" applyBorder="1" applyAlignment="1">
      <alignment vertical="center" wrapText="1"/>
    </xf>
    <xf numFmtId="0" fontId="15" fillId="2" borderId="29" xfId="0" applyFont="1" applyFill="1" applyBorder="1" applyAlignment="1" applyProtection="1">
      <alignment horizontal="center" vertical="center" wrapText="1"/>
      <protection locked="0"/>
    </xf>
    <xf numFmtId="0" fontId="15" fillId="2" borderId="7" xfId="0" applyFont="1" applyFill="1" applyBorder="1" applyAlignment="1">
      <alignment horizontal="left" vertical="center" wrapText="1"/>
    </xf>
    <xf numFmtId="0" fontId="15" fillId="2" borderId="8" xfId="0" applyFont="1" applyFill="1" applyBorder="1" applyAlignment="1">
      <alignment horizontal="left" vertical="center" wrapText="1"/>
    </xf>
    <xf numFmtId="0" fontId="36" fillId="6" borderId="8" xfId="0" applyFont="1" applyFill="1" applyBorder="1" applyAlignment="1">
      <alignment horizontal="center" vertical="center" wrapText="1"/>
    </xf>
    <xf numFmtId="0" fontId="0" fillId="7" borderId="7" xfId="0" applyFill="1" applyBorder="1" applyAlignment="1">
      <alignment horizontal="center" vertical="center" wrapText="1"/>
    </xf>
    <xf numFmtId="0" fontId="0" fillId="7" borderId="15" xfId="0" applyFill="1" applyBorder="1" applyAlignment="1">
      <alignment horizontal="center" vertical="center" wrapText="1"/>
    </xf>
    <xf numFmtId="0" fontId="0" fillId="7" borderId="8" xfId="0" applyFill="1" applyBorder="1" applyAlignment="1">
      <alignment horizontal="center" vertical="center" wrapText="1"/>
    </xf>
    <xf numFmtId="0" fontId="36" fillId="0" borderId="7" xfId="0" applyFont="1" applyBorder="1" applyAlignment="1" applyProtection="1">
      <alignment horizontal="left" vertical="center" wrapText="1"/>
      <protection locked="0"/>
    </xf>
    <xf numFmtId="0" fontId="36" fillId="0" borderId="8" xfId="0" applyFont="1" applyBorder="1" applyAlignment="1" applyProtection="1">
      <alignment horizontal="left" vertical="center" wrapText="1"/>
      <protection locked="0"/>
    </xf>
    <xf numFmtId="9" fontId="15" fillId="0" borderId="7" xfId="0" applyNumberFormat="1" applyFont="1" applyBorder="1" applyAlignment="1">
      <alignment horizontal="center" vertical="center" wrapText="1"/>
    </xf>
    <xf numFmtId="9" fontId="15" fillId="2" borderId="8" xfId="0" applyNumberFormat="1" applyFont="1" applyFill="1" applyBorder="1" applyAlignment="1">
      <alignment horizontal="center" vertical="center" wrapText="1"/>
    </xf>
    <xf numFmtId="0" fontId="50" fillId="15" borderId="5" xfId="0" applyFont="1" applyFill="1" applyBorder="1" applyAlignment="1">
      <alignment horizontal="center" vertical="center"/>
    </xf>
    <xf numFmtId="0" fontId="47" fillId="16" borderId="5" xfId="0" applyFont="1" applyFill="1" applyBorder="1" applyAlignment="1">
      <alignment vertical="center" wrapText="1"/>
    </xf>
    <xf numFmtId="0" fontId="47" fillId="16" borderId="5" xfId="0" applyFont="1" applyFill="1" applyBorder="1" applyAlignment="1">
      <alignment vertical="center"/>
    </xf>
    <xf numFmtId="0" fontId="30" fillId="2" borderId="26" xfId="0" applyFont="1" applyFill="1" applyBorder="1" applyAlignment="1">
      <alignment horizontal="center" vertical="center" wrapText="1"/>
    </xf>
    <xf numFmtId="0" fontId="30" fillId="2" borderId="12" xfId="0" applyFont="1" applyFill="1" applyBorder="1" applyAlignment="1">
      <alignment horizontal="center" vertical="center" wrapText="1"/>
    </xf>
    <xf numFmtId="0" fontId="30" fillId="2" borderId="13" xfId="0" applyFont="1" applyFill="1" applyBorder="1" applyAlignment="1">
      <alignment horizontal="center" vertical="center" wrapText="1"/>
    </xf>
    <xf numFmtId="0" fontId="37" fillId="9" borderId="28" xfId="6" applyFill="1" applyBorder="1" applyAlignment="1">
      <alignment horizontal="center" vertical="center" wrapText="1"/>
    </xf>
    <xf numFmtId="0" fontId="37" fillId="9" borderId="14" xfId="6" applyFill="1" applyBorder="1" applyAlignment="1">
      <alignment horizontal="center" vertical="center" wrapText="1"/>
    </xf>
    <xf numFmtId="0" fontId="37" fillId="9" borderId="27" xfId="6" applyFill="1" applyBorder="1" applyAlignment="1">
      <alignment horizontal="center" vertical="center" wrapText="1"/>
    </xf>
    <xf numFmtId="0" fontId="31" fillId="2" borderId="31" xfId="0" applyFont="1" applyFill="1" applyBorder="1" applyAlignment="1">
      <alignment horizontal="center" vertical="center"/>
    </xf>
    <xf numFmtId="0" fontId="31" fillId="2" borderId="38" xfId="0" applyFont="1" applyFill="1" applyBorder="1" applyAlignment="1">
      <alignment horizontal="center" vertical="center"/>
    </xf>
    <xf numFmtId="0" fontId="31" fillId="2" borderId="41" xfId="0" applyFont="1" applyFill="1" applyBorder="1" applyAlignment="1">
      <alignment horizontal="center" vertical="center"/>
    </xf>
    <xf numFmtId="0" fontId="16" fillId="2" borderId="32" xfId="0" applyFont="1" applyFill="1" applyBorder="1" applyAlignment="1">
      <alignment horizontal="center" vertical="center" wrapText="1"/>
    </xf>
    <xf numFmtId="0" fontId="16" fillId="2" borderId="39" xfId="0" applyFont="1" applyFill="1" applyBorder="1" applyAlignment="1">
      <alignment horizontal="center" vertical="center" wrapText="1"/>
    </xf>
    <xf numFmtId="0" fontId="16" fillId="2" borderId="42" xfId="0" applyFont="1" applyFill="1" applyBorder="1" applyAlignment="1">
      <alignment horizontal="center" vertical="center" wrapText="1"/>
    </xf>
    <xf numFmtId="0" fontId="18" fillId="0" borderId="32" xfId="0" applyFont="1" applyFill="1" applyBorder="1" applyAlignment="1">
      <alignment horizontal="center" vertical="center" wrapText="1"/>
    </xf>
    <xf numFmtId="0" fontId="18" fillId="0" borderId="39" xfId="0" applyFont="1" applyFill="1" applyBorder="1" applyAlignment="1">
      <alignment horizontal="center" vertical="center" wrapText="1"/>
    </xf>
    <xf numFmtId="0" fontId="18" fillId="0" borderId="42"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8" fillId="2" borderId="38" xfId="0" applyFont="1" applyFill="1" applyBorder="1" applyAlignment="1">
      <alignment horizontal="center" vertical="center" wrapText="1"/>
    </xf>
    <xf numFmtId="0" fontId="18" fillId="2" borderId="43" xfId="0" applyFont="1" applyFill="1" applyBorder="1" applyAlignment="1">
      <alignment horizontal="center" vertical="center" wrapText="1"/>
    </xf>
    <xf numFmtId="0" fontId="18" fillId="0" borderId="33" xfId="0" applyFont="1" applyBorder="1" applyAlignment="1">
      <alignment horizontal="center" vertical="center" wrapText="1"/>
    </xf>
    <xf numFmtId="0" fontId="18" fillId="0" borderId="0" xfId="0" applyFont="1" applyAlignment="1">
      <alignment horizontal="center" vertical="center" wrapText="1"/>
    </xf>
    <xf numFmtId="0" fontId="18" fillId="0" borderId="44" xfId="0" applyFont="1" applyBorder="1" applyAlignment="1">
      <alignment horizontal="center" vertical="center" wrapText="1"/>
    </xf>
    <xf numFmtId="0" fontId="16" fillId="2" borderId="31" xfId="0" applyFont="1" applyFill="1" applyBorder="1" applyAlignment="1">
      <alignment horizontal="center" vertical="center" wrapText="1"/>
    </xf>
    <xf numFmtId="0" fontId="16" fillId="2" borderId="38" xfId="0" applyFont="1" applyFill="1" applyBorder="1" applyAlignment="1">
      <alignment horizontal="center" vertical="center" wrapText="1"/>
    </xf>
    <xf numFmtId="0" fontId="16" fillId="2" borderId="43" xfId="0" applyFont="1" applyFill="1" applyBorder="1" applyAlignment="1">
      <alignment horizontal="center" vertical="center" wrapText="1"/>
    </xf>
    <xf numFmtId="0" fontId="35" fillId="13" borderId="18" xfId="0" applyFont="1" applyFill="1" applyBorder="1" applyAlignment="1">
      <alignment horizontal="center" vertical="center" wrapText="1"/>
    </xf>
    <xf numFmtId="0" fontId="35" fillId="13" borderId="30" xfId="0" applyFont="1" applyFill="1" applyBorder="1" applyAlignment="1">
      <alignment horizontal="center" vertical="center" wrapText="1"/>
    </xf>
    <xf numFmtId="0" fontId="16" fillId="2" borderId="31" xfId="0" applyFont="1" applyFill="1" applyBorder="1" applyAlignment="1">
      <alignment horizontal="center"/>
    </xf>
    <xf numFmtId="0" fontId="16" fillId="2" borderId="38" xfId="0" applyFont="1" applyFill="1" applyBorder="1" applyAlignment="1">
      <alignment horizontal="center"/>
    </xf>
    <xf numFmtId="0" fontId="16" fillId="2" borderId="43" xfId="0" applyFont="1" applyFill="1" applyBorder="1" applyAlignment="1">
      <alignment horizontal="center"/>
    </xf>
    <xf numFmtId="0" fontId="16" fillId="2" borderId="7" xfId="0" applyFont="1" applyFill="1" applyBorder="1" applyAlignment="1">
      <alignment horizontal="center" vertical="center"/>
    </xf>
    <xf numFmtId="0" fontId="16" fillId="2" borderId="15" xfId="0" applyFont="1" applyFill="1" applyBorder="1" applyAlignment="1">
      <alignment horizontal="center" vertical="center"/>
    </xf>
    <xf numFmtId="0" fontId="16" fillId="2" borderId="8" xfId="0" applyFont="1" applyFill="1" applyBorder="1" applyAlignment="1">
      <alignment horizontal="center" vertical="center"/>
    </xf>
    <xf numFmtId="0" fontId="16" fillId="2" borderId="7"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19" borderId="5" xfId="0" applyFont="1" applyFill="1" applyBorder="1" applyAlignment="1">
      <alignment horizontal="center" vertical="center" wrapText="1"/>
    </xf>
    <xf numFmtId="9" fontId="2" fillId="2" borderId="7" xfId="0" applyNumberFormat="1" applyFont="1" applyFill="1" applyBorder="1" applyAlignment="1" applyProtection="1">
      <alignment horizontal="center" vertical="center" wrapText="1"/>
      <protection locked="0"/>
    </xf>
    <xf numFmtId="0" fontId="2" fillId="2" borderId="15" xfId="0" applyFont="1" applyFill="1" applyBorder="1" applyAlignment="1" applyProtection="1">
      <alignment horizontal="center" vertical="center" wrapText="1"/>
      <protection locked="0"/>
    </xf>
    <xf numFmtId="0" fontId="2" fillId="2" borderId="8" xfId="0" applyFont="1" applyFill="1" applyBorder="1" applyAlignment="1" applyProtection="1">
      <alignment horizontal="center" vertical="center" wrapText="1"/>
      <protection locked="0"/>
    </xf>
    <xf numFmtId="0" fontId="2" fillId="2" borderId="7" xfId="1" applyFont="1" applyFill="1" applyBorder="1" applyAlignment="1" applyProtection="1">
      <alignment horizontal="center" vertical="center" wrapText="1"/>
      <protection locked="0"/>
    </xf>
    <xf numFmtId="0" fontId="2" fillId="2" borderId="15" xfId="1" applyFont="1" applyFill="1" applyBorder="1" applyAlignment="1" applyProtection="1">
      <alignment horizontal="center" vertical="center" wrapText="1"/>
      <protection locked="0"/>
    </xf>
    <xf numFmtId="0" fontId="2" fillId="2" borderId="8" xfId="1" applyFont="1" applyFill="1" applyBorder="1" applyAlignment="1" applyProtection="1">
      <alignment horizontal="center" vertical="center" wrapText="1"/>
      <protection locked="0"/>
    </xf>
    <xf numFmtId="0" fontId="2" fillId="18" borderId="28" xfId="0" applyFont="1" applyFill="1" applyBorder="1" applyAlignment="1">
      <alignment horizontal="center" vertical="center" wrapText="1"/>
    </xf>
    <xf numFmtId="0" fontId="2" fillId="18" borderId="16" xfId="0" applyFont="1" applyFill="1" applyBorder="1" applyAlignment="1">
      <alignment horizontal="center" vertical="center" wrapText="1"/>
    </xf>
    <xf numFmtId="0" fontId="2" fillId="18" borderId="26" xfId="0" applyFont="1" applyFill="1" applyBorder="1" applyAlignment="1">
      <alignment horizontal="center" vertical="center" wrapText="1"/>
    </xf>
    <xf numFmtId="0" fontId="2" fillId="2" borderId="31" xfId="0" applyFont="1" applyFill="1" applyBorder="1" applyAlignment="1" applyProtection="1">
      <alignment horizontal="center" vertical="center" wrapText="1"/>
      <protection locked="0"/>
    </xf>
    <xf numFmtId="0" fontId="2" fillId="2" borderId="38" xfId="0" applyFont="1" applyFill="1" applyBorder="1" applyAlignment="1" applyProtection="1">
      <alignment horizontal="center" vertical="center" wrapText="1"/>
      <protection locked="0"/>
    </xf>
    <xf numFmtId="0" fontId="2" fillId="2" borderId="42" xfId="0" applyFont="1" applyFill="1" applyBorder="1" applyAlignment="1" applyProtection="1">
      <alignment horizontal="center" vertical="center" wrapText="1"/>
      <protection locked="0"/>
    </xf>
    <xf numFmtId="166" fontId="16" fillId="2" borderId="31" xfId="0" applyNumberFormat="1" applyFont="1" applyFill="1" applyBorder="1" applyAlignment="1">
      <alignment horizontal="center" vertical="center" wrapText="1"/>
    </xf>
    <xf numFmtId="166" fontId="16" fillId="2" borderId="38" xfId="0" applyNumberFormat="1" applyFont="1" applyFill="1" applyBorder="1" applyAlignment="1">
      <alignment horizontal="center" vertical="center" wrapText="1"/>
    </xf>
    <xf numFmtId="166" fontId="16" fillId="2" borderId="48" xfId="0" applyNumberFormat="1" applyFont="1" applyFill="1" applyBorder="1" applyAlignment="1">
      <alignment horizontal="center" vertical="center" wrapText="1"/>
    </xf>
    <xf numFmtId="0" fontId="16" fillId="2" borderId="7" xfId="0" applyFont="1" applyFill="1" applyBorder="1" applyAlignment="1" applyProtection="1">
      <alignment horizontal="center" vertical="center" wrapText="1"/>
      <protection locked="0"/>
    </xf>
    <xf numFmtId="0" fontId="16" fillId="2" borderId="8"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protection locked="0"/>
    </xf>
    <xf numFmtId="0" fontId="2" fillId="6" borderId="31" xfId="0" applyFont="1" applyFill="1" applyBorder="1" applyAlignment="1">
      <alignment horizontal="center" vertical="center" wrapText="1"/>
    </xf>
    <xf numFmtId="0" fontId="2" fillId="6" borderId="38" xfId="0" applyFont="1" applyFill="1" applyBorder="1" applyAlignment="1">
      <alignment horizontal="center" vertical="center" wrapText="1"/>
    </xf>
    <xf numFmtId="0" fontId="2" fillId="6" borderId="43" xfId="0" applyFont="1" applyFill="1" applyBorder="1" applyAlignment="1">
      <alignment horizontal="center" vertical="center" wrapText="1"/>
    </xf>
    <xf numFmtId="0" fontId="44" fillId="2" borderId="27" xfId="0" applyFont="1" applyFill="1" applyBorder="1" applyAlignment="1" applyProtection="1">
      <alignment horizontal="center" vertical="center" wrapText="1"/>
      <protection locked="0"/>
    </xf>
    <xf numFmtId="0" fontId="44" fillId="2" borderId="13" xfId="0" applyFont="1" applyFill="1" applyBorder="1" applyAlignment="1" applyProtection="1">
      <alignment horizontal="center" vertical="center" wrapText="1"/>
      <protection locked="0"/>
    </xf>
    <xf numFmtId="9" fontId="16" fillId="2" borderId="7" xfId="0" applyNumberFormat="1" applyFont="1" applyFill="1" applyBorder="1" applyAlignment="1">
      <alignment horizontal="center" vertical="center" wrapText="1"/>
    </xf>
    <xf numFmtId="0" fontId="16" fillId="0" borderId="7"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8" xfId="0" applyFont="1" applyBorder="1" applyAlignment="1">
      <alignment horizontal="center" vertical="center" wrapText="1"/>
    </xf>
    <xf numFmtId="0" fontId="16" fillId="2" borderId="36" xfId="0" applyFont="1" applyFill="1" applyBorder="1" applyAlignment="1">
      <alignment horizontal="center" vertical="center" wrapText="1"/>
    </xf>
    <xf numFmtId="0" fontId="16" fillId="2" borderId="40" xfId="0" applyFont="1" applyFill="1" applyBorder="1" applyAlignment="1">
      <alignment horizontal="center" vertical="center" wrapText="1"/>
    </xf>
    <xf numFmtId="0" fontId="16" fillId="2" borderId="48" xfId="0" applyFont="1" applyFill="1" applyBorder="1" applyAlignment="1">
      <alignment horizontal="center" vertical="center" wrapText="1"/>
    </xf>
    <xf numFmtId="0" fontId="16" fillId="2" borderId="37" xfId="0" applyFont="1" applyFill="1" applyBorder="1" applyAlignment="1">
      <alignment horizontal="center" vertical="center" wrapText="1"/>
    </xf>
    <xf numFmtId="0" fontId="16" fillId="2" borderId="0" xfId="0" applyFont="1" applyFill="1" applyAlignment="1">
      <alignment horizontal="center" vertical="center" wrapText="1"/>
    </xf>
    <xf numFmtId="0" fontId="16" fillId="2" borderId="44" xfId="0" applyFont="1" applyFill="1" applyBorder="1" applyAlignment="1">
      <alignment horizontal="center" vertical="center" wrapText="1"/>
    </xf>
    <xf numFmtId="0" fontId="16" fillId="2" borderId="32"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42" xfId="0" applyFont="1" applyFill="1" applyBorder="1" applyAlignment="1">
      <alignment horizontal="center" vertical="center"/>
    </xf>
    <xf numFmtId="0" fontId="2" fillId="2" borderId="32" xfId="0" applyFont="1" applyFill="1" applyBorder="1" applyAlignment="1" applyProtection="1">
      <alignment horizontal="center" vertical="center" wrapText="1"/>
      <protection locked="0"/>
    </xf>
    <xf numFmtId="0" fontId="2" fillId="2" borderId="39" xfId="0" applyFont="1" applyFill="1" applyBorder="1" applyAlignment="1" applyProtection="1">
      <alignment horizontal="center" vertical="center" wrapText="1"/>
      <protection locked="0"/>
    </xf>
    <xf numFmtId="0" fontId="2" fillId="2" borderId="43" xfId="0" applyFont="1" applyFill="1" applyBorder="1" applyAlignment="1" applyProtection="1">
      <alignment horizontal="center" vertical="center" wrapText="1"/>
      <protection locked="0"/>
    </xf>
    <xf numFmtId="9" fontId="2" fillId="2" borderId="34" xfId="0" applyNumberFormat="1" applyFont="1" applyFill="1" applyBorder="1" applyAlignment="1" applyProtection="1">
      <alignment horizontal="center" vertical="center" wrapText="1"/>
      <protection locked="0"/>
    </xf>
    <xf numFmtId="0" fontId="2" fillId="2" borderId="41" xfId="0" applyFont="1" applyFill="1" applyBorder="1" applyAlignment="1" applyProtection="1">
      <alignment horizontal="center" vertical="center" wrapText="1"/>
      <protection locked="0"/>
    </xf>
    <xf numFmtId="0" fontId="2" fillId="2" borderId="31" xfId="1" applyFont="1" applyFill="1" applyBorder="1" applyAlignment="1" applyProtection="1">
      <alignment horizontal="center" vertical="center" wrapText="1"/>
      <protection locked="0"/>
    </xf>
    <xf numFmtId="0" fontId="2" fillId="2" borderId="38" xfId="1" applyFont="1" applyFill="1" applyBorder="1" applyAlignment="1" applyProtection="1">
      <alignment horizontal="center" vertical="center" wrapText="1"/>
      <protection locked="0"/>
    </xf>
    <xf numFmtId="0" fontId="2" fillId="2" borderId="43" xfId="1" applyFont="1" applyFill="1" applyBorder="1" applyAlignment="1" applyProtection="1">
      <alignment horizontal="center" vertical="center" wrapText="1"/>
      <protection locked="0"/>
    </xf>
    <xf numFmtId="9" fontId="2" fillId="2" borderId="35" xfId="0" applyNumberFormat="1" applyFont="1" applyFill="1" applyBorder="1" applyAlignment="1" applyProtection="1">
      <alignment horizontal="center" vertical="center" wrapText="1"/>
      <protection locked="0"/>
    </xf>
    <xf numFmtId="0" fontId="2" fillId="2" borderId="40" xfId="0" applyFont="1" applyFill="1" applyBorder="1" applyAlignment="1" applyProtection="1">
      <alignment horizontal="center" vertical="center" wrapText="1"/>
      <protection locked="0"/>
    </xf>
    <xf numFmtId="0" fontId="2" fillId="2" borderId="45" xfId="0" applyFont="1" applyFill="1" applyBorder="1" applyAlignment="1" applyProtection="1">
      <alignment horizontal="center" vertical="center" wrapText="1"/>
      <protection locked="0"/>
    </xf>
    <xf numFmtId="0" fontId="16" fillId="2" borderId="11" xfId="0" applyFont="1" applyFill="1" applyBorder="1" applyAlignment="1">
      <alignment horizontal="center"/>
    </xf>
    <xf numFmtId="0" fontId="16" fillId="2" borderId="9" xfId="0" applyFont="1" applyFill="1" applyBorder="1" applyAlignment="1">
      <alignment horizontal="center"/>
    </xf>
    <xf numFmtId="0" fontId="16" fillId="2" borderId="29" xfId="0" applyFont="1" applyFill="1" applyBorder="1" applyAlignment="1">
      <alignment horizontal="center" vertical="center"/>
    </xf>
    <xf numFmtId="0" fontId="44" fillId="2" borderId="7" xfId="0" applyFont="1" applyFill="1" applyBorder="1" applyAlignment="1" applyProtection="1">
      <alignment horizontal="justify" vertical="center" wrapText="1"/>
      <protection locked="0"/>
    </xf>
    <xf numFmtId="0" fontId="44" fillId="2" borderId="8" xfId="0" applyFont="1" applyFill="1" applyBorder="1" applyAlignment="1" applyProtection="1">
      <alignment horizontal="justify" vertical="center" wrapText="1"/>
      <protection locked="0"/>
    </xf>
    <xf numFmtId="0" fontId="44" fillId="2" borderId="7" xfId="0" applyFont="1" applyFill="1" applyBorder="1" applyAlignment="1" applyProtection="1">
      <alignment horizontal="center" vertical="center" wrapText="1"/>
      <protection locked="0"/>
    </xf>
    <xf numFmtId="0" fontId="44" fillId="2" borderId="8" xfId="0" applyFont="1" applyFill="1" applyBorder="1" applyAlignment="1" applyProtection="1">
      <alignment horizontal="center" vertical="center" wrapText="1"/>
      <protection locked="0"/>
    </xf>
    <xf numFmtId="0" fontId="2" fillId="7" borderId="7" xfId="0" applyFont="1" applyFill="1" applyBorder="1" applyAlignment="1">
      <alignment horizontal="center" vertical="center" wrapText="1"/>
    </xf>
    <xf numFmtId="0" fontId="2" fillId="7" borderId="15"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2" borderId="29" xfId="0" applyFont="1" applyFill="1" applyBorder="1" applyAlignment="1" applyProtection="1">
      <alignment horizontal="center" vertical="center" wrapText="1"/>
      <protection locked="0"/>
    </xf>
    <xf numFmtId="0" fontId="16" fillId="2" borderId="29" xfId="0" applyFont="1" applyFill="1" applyBorder="1" applyAlignment="1">
      <alignment horizontal="center" vertical="center" wrapText="1"/>
    </xf>
    <xf numFmtId="0" fontId="2" fillId="19" borderId="5" xfId="0" applyFont="1" applyFill="1" applyBorder="1" applyAlignment="1" applyProtection="1">
      <alignment horizontal="center" vertical="center" wrapText="1"/>
      <protection locked="0"/>
    </xf>
    <xf numFmtId="9" fontId="2" fillId="0" borderId="7" xfId="0" applyNumberFormat="1" applyFont="1" applyFill="1" applyBorder="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2" fillId="0" borderId="8" xfId="0" applyFont="1" applyFill="1" applyBorder="1" applyAlignment="1" applyProtection="1">
      <alignment horizontal="center" vertical="center" wrapText="1"/>
      <protection locked="0"/>
    </xf>
    <xf numFmtId="0" fontId="2" fillId="0" borderId="7" xfId="1" applyFont="1" applyFill="1" applyBorder="1" applyAlignment="1" applyProtection="1">
      <alignment horizontal="center" vertical="center" wrapText="1"/>
      <protection locked="0"/>
    </xf>
    <xf numFmtId="0" fontId="2" fillId="0" borderId="15" xfId="1" applyFont="1" applyFill="1" applyBorder="1" applyAlignment="1" applyProtection="1">
      <alignment horizontal="center" vertical="center" wrapText="1"/>
      <protection locked="0"/>
    </xf>
    <xf numFmtId="0" fontId="2" fillId="0" borderId="8" xfId="1" applyFont="1" applyFill="1" applyBorder="1" applyAlignment="1" applyProtection="1">
      <alignment horizontal="center" vertical="center" wrapText="1"/>
      <protection locked="0"/>
    </xf>
    <xf numFmtId="0" fontId="2" fillId="6" borderId="7"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0" borderId="31" xfId="0" applyFont="1" applyBorder="1" applyAlignment="1">
      <alignment horizontal="center" vertical="center" wrapText="1"/>
    </xf>
    <xf numFmtId="0" fontId="16" fillId="0" borderId="43" xfId="0" applyFont="1" applyBorder="1" applyAlignment="1">
      <alignment horizontal="center" vertical="center" wrapText="1"/>
    </xf>
    <xf numFmtId="0" fontId="2" fillId="19" borderId="11" xfId="0" applyFont="1" applyFill="1" applyBorder="1" applyAlignment="1" applyProtection="1">
      <alignment horizontal="center" vertical="center" wrapText="1"/>
      <protection locked="0"/>
    </xf>
    <xf numFmtId="0" fontId="2" fillId="2" borderId="9" xfId="0" applyFont="1" applyFill="1" applyBorder="1" applyAlignment="1" applyProtection="1">
      <alignment horizontal="center" vertical="center" wrapText="1"/>
      <protection locked="0"/>
    </xf>
    <xf numFmtId="0" fontId="16" fillId="19" borderId="7" xfId="0" applyFont="1" applyFill="1" applyBorder="1" applyAlignment="1">
      <alignment horizontal="center" vertical="center" wrapText="1"/>
    </xf>
    <xf numFmtId="0" fontId="16" fillId="19" borderId="15" xfId="0" applyFont="1" applyFill="1" applyBorder="1" applyAlignment="1">
      <alignment horizontal="center" vertical="center" wrapText="1"/>
    </xf>
    <xf numFmtId="0" fontId="16" fillId="2" borderId="49" xfId="0" applyFont="1" applyFill="1" applyBorder="1" applyAlignment="1">
      <alignment horizontal="center" vertical="center"/>
    </xf>
    <xf numFmtId="0" fontId="16" fillId="2" borderId="31" xfId="0" applyFont="1" applyFill="1" applyBorder="1" applyAlignment="1">
      <alignment horizontal="center" vertical="center"/>
    </xf>
    <xf numFmtId="0" fontId="16" fillId="2" borderId="43" xfId="0" applyFont="1" applyFill="1" applyBorder="1" applyAlignment="1">
      <alignment horizontal="center" vertical="center"/>
    </xf>
    <xf numFmtId="0" fontId="16" fillId="2" borderId="50" xfId="0" applyFont="1" applyFill="1" applyBorder="1" applyAlignment="1">
      <alignment horizontal="center" vertical="center" wrapText="1"/>
    </xf>
    <xf numFmtId="0" fontId="16" fillId="2" borderId="51" xfId="0" applyFont="1" applyFill="1" applyBorder="1" applyAlignment="1">
      <alignment horizontal="center" vertical="center" wrapText="1"/>
    </xf>
    <xf numFmtId="0" fontId="16" fillId="2" borderId="28" xfId="0" applyFont="1" applyFill="1" applyBorder="1" applyAlignment="1">
      <alignment horizontal="center" vertical="center" wrapText="1"/>
    </xf>
    <xf numFmtId="0" fontId="16" fillId="2" borderId="26" xfId="0" applyFont="1" applyFill="1" applyBorder="1" applyAlignment="1">
      <alignment horizontal="center" vertical="center" wrapText="1"/>
    </xf>
    <xf numFmtId="0" fontId="60" fillId="0" borderId="31" xfId="0" applyFont="1" applyFill="1" applyBorder="1" applyAlignment="1">
      <alignment horizontal="center" vertical="center" wrapText="1"/>
    </xf>
    <xf numFmtId="0" fontId="60" fillId="0" borderId="43" xfId="0" applyFont="1" applyFill="1" applyBorder="1" applyAlignment="1">
      <alignment horizontal="center" vertical="center" wrapText="1"/>
    </xf>
    <xf numFmtId="0" fontId="16" fillId="0" borderId="50" xfId="0" applyFont="1" applyFill="1" applyBorder="1" applyAlignment="1">
      <alignment horizontal="center" vertical="center" wrapText="1"/>
    </xf>
    <xf numFmtId="0" fontId="16" fillId="0" borderId="51" xfId="0" applyFont="1" applyFill="1" applyBorder="1" applyAlignment="1">
      <alignment horizontal="center" vertical="center" wrapText="1"/>
    </xf>
    <xf numFmtId="0" fontId="18" fillId="19" borderId="7" xfId="0" applyFont="1" applyFill="1" applyBorder="1" applyAlignment="1">
      <alignment horizontal="justify" vertical="center" wrapText="1"/>
    </xf>
    <xf numFmtId="0" fontId="18" fillId="19" borderId="15" xfId="0" applyFont="1" applyFill="1" applyBorder="1" applyAlignment="1">
      <alignment horizontal="justify" vertical="center" wrapText="1"/>
    </xf>
    <xf numFmtId="0" fontId="18" fillId="19" borderId="28" xfId="0" applyFont="1" applyFill="1" applyBorder="1" applyAlignment="1">
      <alignment horizontal="center" vertical="center" wrapText="1"/>
    </xf>
    <xf numFmtId="0" fontId="18" fillId="19" borderId="16" xfId="0" applyFont="1" applyFill="1" applyBorder="1" applyAlignment="1">
      <alignment horizontal="center" vertical="center" wrapText="1"/>
    </xf>
    <xf numFmtId="0" fontId="44" fillId="0" borderId="7" xfId="0" applyFont="1" applyBorder="1" applyAlignment="1" applyProtection="1">
      <alignment horizontal="center" vertical="center" wrapText="1"/>
      <protection locked="0"/>
    </xf>
    <xf numFmtId="0" fontId="44" fillId="0" borderId="8" xfId="0" applyFont="1" applyBorder="1" applyAlignment="1" applyProtection="1">
      <alignment horizontal="center" vertical="center" wrapText="1"/>
      <protection locked="0"/>
    </xf>
    <xf numFmtId="9" fontId="2" fillId="0" borderId="34" xfId="0" applyNumberFormat="1" applyFont="1" applyFill="1" applyBorder="1" applyAlignment="1" applyProtection="1">
      <alignment horizontal="center" vertical="center" wrapText="1"/>
      <protection locked="0"/>
    </xf>
    <xf numFmtId="0" fontId="2" fillId="0" borderId="41" xfId="0" applyFont="1" applyFill="1" applyBorder="1" applyAlignment="1" applyProtection="1">
      <alignment horizontal="center" vertical="center" wrapText="1"/>
      <protection locked="0"/>
    </xf>
    <xf numFmtId="0" fontId="2" fillId="0" borderId="31" xfId="1" applyFont="1" applyFill="1" applyBorder="1" applyAlignment="1" applyProtection="1">
      <alignment horizontal="center" vertical="center" wrapText="1"/>
      <protection locked="0"/>
    </xf>
    <xf numFmtId="0" fontId="2" fillId="0" borderId="43" xfId="1" applyFont="1" applyFill="1" applyBorder="1" applyAlignment="1" applyProtection="1">
      <alignment horizontal="center" vertical="center" wrapText="1"/>
      <protection locked="0"/>
    </xf>
    <xf numFmtId="9" fontId="2" fillId="0" borderId="35" xfId="0" applyNumberFormat="1" applyFont="1" applyFill="1" applyBorder="1" applyAlignment="1" applyProtection="1">
      <alignment horizontal="center" vertical="center" wrapText="1"/>
      <protection locked="0"/>
    </xf>
    <xf numFmtId="0" fontId="2" fillId="0" borderId="45" xfId="0" applyFont="1" applyFill="1" applyBorder="1" applyAlignment="1" applyProtection="1">
      <alignment horizontal="center" vertical="center" wrapText="1"/>
      <protection locked="0"/>
    </xf>
    <xf numFmtId="0" fontId="2" fillId="7" borderId="32" xfId="0" applyFont="1" applyFill="1" applyBorder="1" applyAlignment="1">
      <alignment horizontal="center" vertical="center" wrapText="1"/>
    </xf>
    <xf numFmtId="0" fontId="2" fillId="7" borderId="42" xfId="0" applyFont="1" applyFill="1" applyBorder="1" applyAlignment="1">
      <alignment horizontal="center" vertical="center" wrapText="1"/>
    </xf>
    <xf numFmtId="0" fontId="44" fillId="0" borderId="32" xfId="0" applyFont="1" applyBorder="1" applyAlignment="1" applyProtection="1">
      <alignment horizontal="justify" vertical="center" wrapText="1"/>
      <protection locked="0"/>
    </xf>
    <xf numFmtId="0" fontId="44" fillId="0" borderId="42" xfId="0" applyFont="1" applyBorder="1" applyAlignment="1" applyProtection="1">
      <alignment horizontal="justify" vertical="center" wrapText="1"/>
      <protection locked="0"/>
    </xf>
    <xf numFmtId="0" fontId="16" fillId="19" borderId="32" xfId="0" applyFont="1" applyFill="1" applyBorder="1" applyAlignment="1">
      <alignment horizontal="center" vertical="center" wrapText="1"/>
    </xf>
    <xf numFmtId="0" fontId="16" fillId="19" borderId="42" xfId="0" applyFont="1" applyFill="1" applyBorder="1" applyAlignment="1">
      <alignment horizontal="center" vertical="center" wrapText="1"/>
    </xf>
    <xf numFmtId="0" fontId="2" fillId="4" borderId="31" xfId="0" applyFont="1" applyFill="1" applyBorder="1" applyAlignment="1">
      <alignment horizontal="center" vertical="center" wrapText="1"/>
    </xf>
    <xf numFmtId="0" fontId="2" fillId="4" borderId="43" xfId="0" applyFont="1" applyFill="1" applyBorder="1" applyAlignment="1">
      <alignment horizontal="center" vertical="center" wrapText="1"/>
    </xf>
    <xf numFmtId="0" fontId="2" fillId="2" borderId="14" xfId="0" applyFont="1" applyFill="1" applyBorder="1" applyAlignment="1" applyProtection="1">
      <alignment horizontal="center" vertical="center" wrapText="1"/>
      <protection locked="0"/>
    </xf>
    <xf numFmtId="0" fontId="2" fillId="2" borderId="12" xfId="0" applyFont="1" applyFill="1" applyBorder="1" applyAlignment="1" applyProtection="1">
      <alignment horizontal="center" vertical="center" wrapText="1"/>
      <protection locked="0"/>
    </xf>
    <xf numFmtId="0" fontId="16" fillId="0" borderId="32" xfId="0" applyFont="1" applyFill="1" applyBorder="1" applyAlignment="1">
      <alignment horizontal="center" vertical="center"/>
    </xf>
    <xf numFmtId="0" fontId="16" fillId="0" borderId="42" xfId="0" applyFont="1" applyFill="1" applyBorder="1" applyAlignment="1">
      <alignment horizontal="center" vertical="center"/>
    </xf>
    <xf numFmtId="0" fontId="18" fillId="0" borderId="32" xfId="0" applyFont="1" applyBorder="1" applyAlignment="1">
      <alignment horizontal="center" vertical="center" wrapText="1"/>
    </xf>
    <xf numFmtId="0" fontId="18" fillId="0" borderId="42" xfId="0" applyFont="1" applyBorder="1" applyAlignment="1">
      <alignment horizontal="center" vertical="center" wrapText="1"/>
    </xf>
    <xf numFmtId="0" fontId="16" fillId="0" borderId="32" xfId="0" applyFont="1" applyBorder="1" applyAlignment="1">
      <alignment horizontal="center" vertical="center"/>
    </xf>
    <xf numFmtId="0" fontId="16" fillId="0" borderId="42" xfId="0" applyFont="1" applyBorder="1" applyAlignment="1">
      <alignment horizontal="center" vertical="center"/>
    </xf>
    <xf numFmtId="0" fontId="2" fillId="2" borderId="33" xfId="1" applyFont="1" applyFill="1" applyBorder="1" applyAlignment="1" applyProtection="1">
      <alignment horizontal="center" vertical="center" wrapText="1"/>
      <protection locked="0"/>
    </xf>
    <xf numFmtId="0" fontId="2" fillId="2" borderId="44" xfId="1" applyFont="1" applyFill="1" applyBorder="1" applyAlignment="1" applyProtection="1">
      <alignment horizontal="center" vertical="center" wrapText="1"/>
      <protection locked="0"/>
    </xf>
    <xf numFmtId="0" fontId="16" fillId="2" borderId="12" xfId="0" applyFont="1" applyFill="1" applyBorder="1" applyAlignment="1">
      <alignment horizontal="center" vertical="center" wrapText="1"/>
    </xf>
    <xf numFmtId="0" fontId="16" fillId="2" borderId="27" xfId="0" applyFont="1" applyFill="1" applyBorder="1" applyAlignment="1" applyProtection="1">
      <alignment horizontal="center" vertical="center" wrapText="1"/>
      <protection locked="0"/>
    </xf>
    <xf numFmtId="0" fontId="16" fillId="2" borderId="13" xfId="0" applyFont="1" applyFill="1" applyBorder="1" applyAlignment="1" applyProtection="1">
      <alignment horizontal="center" vertical="center" wrapText="1"/>
      <protection locked="0"/>
    </xf>
    <xf numFmtId="0" fontId="44" fillId="2" borderId="5" xfId="0" applyFont="1" applyFill="1" applyBorder="1" applyAlignment="1" applyProtection="1">
      <alignment horizontal="center" vertical="center" wrapText="1"/>
      <protection locked="0"/>
    </xf>
    <xf numFmtId="0" fontId="16" fillId="0" borderId="5"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46" xfId="0" applyFont="1" applyFill="1" applyBorder="1" applyAlignment="1">
      <alignment horizontal="center" vertical="center"/>
    </xf>
  </cellXfs>
  <cellStyles count="7">
    <cellStyle name="Hipervínculo" xfId="6" builtinId="8"/>
    <cellStyle name="Millares [0] 2" xfId="5"/>
    <cellStyle name="Normal" xfId="0" builtinId="0"/>
    <cellStyle name="Normal 2" xfId="1"/>
    <cellStyle name="Normal 2 2" xfId="2"/>
    <cellStyle name="Normal 4" xfId="3"/>
    <cellStyle name="Porcentaje" xfId="4" builtinId="5"/>
  </cellStyles>
  <dxfs count="126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s>
  <tableStyles count="0" defaultTableStyle="TableStyleMedium2" defaultPivotStyle="PivotStyleLight16"/>
  <colors>
    <mruColors>
      <color rgb="FF33CC33"/>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jpeg"/><Relationship Id="rId1" Type="http://schemas.openxmlformats.org/officeDocument/2006/relationships/image" Target="../media/image3.png"/><Relationship Id="rId5" Type="http://schemas.openxmlformats.org/officeDocument/2006/relationships/image" Target="../media/image9.png"/><Relationship Id="rId4" Type="http://schemas.openxmlformats.org/officeDocument/2006/relationships/image" Target="../media/image8.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10</xdr:col>
      <xdr:colOff>628650</xdr:colOff>
      <xdr:row>46</xdr:row>
      <xdr:rowOff>171451</xdr:rowOff>
    </xdr:from>
    <xdr:to>
      <xdr:col>18</xdr:col>
      <xdr:colOff>485775</xdr:colOff>
      <xdr:row>77</xdr:row>
      <xdr:rowOff>142876</xdr:rowOff>
    </xdr:to>
    <xdr:pic>
      <xdr:nvPicPr>
        <xdr:cNvPr id="5" name="Imagen 4">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1"/>
        <a:srcRect l="2605" t="23243" r="58797" b="19156"/>
        <a:stretch/>
      </xdr:blipFill>
      <xdr:spPr>
        <a:xfrm>
          <a:off x="19383375" y="22107526"/>
          <a:ext cx="7058025" cy="59245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152400</xdr:rowOff>
    </xdr:from>
    <xdr:to>
      <xdr:col>0</xdr:col>
      <xdr:colOff>973272</xdr:colOff>
      <xdr:row>0</xdr:row>
      <xdr:rowOff>1099102</xdr:rowOff>
    </xdr:to>
    <xdr:pic>
      <xdr:nvPicPr>
        <xdr:cNvPr id="2" name="Picture 1">
          <a:extLst>
            <a:ext uri="{FF2B5EF4-FFF2-40B4-BE49-F238E27FC236}">
              <a16:creationId xmlns:a16="http://schemas.microsoft.com/office/drawing/2014/main" id="{FEDF5A29-3EE9-4930-9E0D-6625393CC23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 y="152400"/>
          <a:ext cx="963747" cy="946702"/>
        </a:xfrm>
        <a:prstGeom prst="rect">
          <a:avLst/>
        </a:prstGeom>
        <a:noFill/>
        <a:ln w="1">
          <a:noFill/>
          <a:miter lim="800000"/>
          <a:headEnd/>
          <a:tailEnd type="none" w="med" len="med"/>
        </a:ln>
        <a:effec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119104</xdr:colOff>
      <xdr:row>0</xdr:row>
      <xdr:rowOff>53570</xdr:rowOff>
    </xdr:from>
    <xdr:ext cx="762000" cy="895461"/>
    <xdr:pic>
      <xdr:nvPicPr>
        <xdr:cNvPr id="2" name="Imagen 1" descr="C:\Users\camila.vargas\Documents\7. PRESENTACIONES\IMAGENES ESTANDARES\LOGO FAC solo.png">
          <a:extLst>
            <a:ext uri="{FF2B5EF4-FFF2-40B4-BE49-F238E27FC236}">
              <a16:creationId xmlns:a16="http://schemas.microsoft.com/office/drawing/2014/main" id="{00000000-0008-0000-02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466" t="26767" r="26616" b="22105"/>
        <a:stretch/>
      </xdr:blipFill>
      <xdr:spPr bwMode="auto">
        <a:xfrm>
          <a:off x="881104" y="53570"/>
          <a:ext cx="762000" cy="895461"/>
        </a:xfrm>
        <a:prstGeom prst="rect">
          <a:avLst/>
        </a:prstGeom>
        <a:noFill/>
        <a:ln>
          <a:noFill/>
        </a:ln>
        <a:extLst>
          <a:ext uri="{53640926-AAD7-44D8-BBD7-CCE9431645EC}">
            <a14:shadowObscured xmlns:a14="http://schemas.microsoft.com/office/drawing/2010/main"/>
          </a:ext>
        </a:extLst>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1</xdr:col>
      <xdr:colOff>97123</xdr:colOff>
      <xdr:row>0</xdr:row>
      <xdr:rowOff>16935</xdr:rowOff>
    </xdr:from>
    <xdr:to>
      <xdr:col>1</xdr:col>
      <xdr:colOff>859123</xdr:colOff>
      <xdr:row>3</xdr:row>
      <xdr:rowOff>1</xdr:rowOff>
    </xdr:to>
    <xdr:pic>
      <xdr:nvPicPr>
        <xdr:cNvPr id="2" name="Imagen 1" descr="C:\Users\camila.vargas\Documents\7. PRESENTACIONES\IMAGENES ESTANDARES\LOGO FAC solo.png">
          <a:extLst>
            <a:ext uri="{FF2B5EF4-FFF2-40B4-BE49-F238E27FC236}">
              <a16:creationId xmlns:a16="http://schemas.microsoft.com/office/drawing/2014/main" id="{EA21EFAF-4B7E-4353-95AC-46715DBE5EB9}"/>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466" t="26767" r="26616" b="22105"/>
        <a:stretch/>
      </xdr:blipFill>
      <xdr:spPr bwMode="auto">
        <a:xfrm>
          <a:off x="1135348" y="16935"/>
          <a:ext cx="762000" cy="887941"/>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119104</xdr:colOff>
      <xdr:row>0</xdr:row>
      <xdr:rowOff>53570</xdr:rowOff>
    </xdr:from>
    <xdr:to>
      <xdr:col>1</xdr:col>
      <xdr:colOff>881104</xdr:colOff>
      <xdr:row>2</xdr:row>
      <xdr:rowOff>110720</xdr:rowOff>
    </xdr:to>
    <xdr:pic>
      <xdr:nvPicPr>
        <xdr:cNvPr id="2" name="Imagen 1" descr="C:\Users\camila.vargas\Documents\7. PRESENTACIONES\IMAGENES ESTANDARES\LOGO FAC solo.png">
          <a:extLst>
            <a:ext uri="{FF2B5EF4-FFF2-40B4-BE49-F238E27FC236}">
              <a16:creationId xmlns:a16="http://schemas.microsoft.com/office/drawing/2014/main" id="{0B0BAD94-DBA6-401A-B560-A32E79026131}"/>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466" t="26767" r="26616" b="22105"/>
        <a:stretch/>
      </xdr:blipFill>
      <xdr:spPr bwMode="auto">
        <a:xfrm>
          <a:off x="881104" y="53570"/>
          <a:ext cx="762000" cy="8953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97123</xdr:colOff>
      <xdr:row>0</xdr:row>
      <xdr:rowOff>16935</xdr:rowOff>
    </xdr:from>
    <xdr:to>
      <xdr:col>1</xdr:col>
      <xdr:colOff>859123</xdr:colOff>
      <xdr:row>3</xdr:row>
      <xdr:rowOff>1</xdr:rowOff>
    </xdr:to>
    <xdr:pic>
      <xdr:nvPicPr>
        <xdr:cNvPr id="2" name="Imagen 1" descr="C:\Users\camila.vargas\Documents\7. PRESENTACIONES\IMAGENES ESTANDARES\LOGO FAC solo.png">
          <a:extLst>
            <a:ext uri="{FF2B5EF4-FFF2-40B4-BE49-F238E27FC236}">
              <a16:creationId xmlns:a16="http://schemas.microsoft.com/office/drawing/2014/main" id="{00000000-0008-0000-03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466" t="26767" r="26616" b="22105"/>
        <a:stretch/>
      </xdr:blipFill>
      <xdr:spPr bwMode="auto">
        <a:xfrm>
          <a:off x="859123" y="16935"/>
          <a:ext cx="762000" cy="887941"/>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97123</xdr:colOff>
      <xdr:row>0</xdr:row>
      <xdr:rowOff>16935</xdr:rowOff>
    </xdr:from>
    <xdr:to>
      <xdr:col>1</xdr:col>
      <xdr:colOff>859123</xdr:colOff>
      <xdr:row>3</xdr:row>
      <xdr:rowOff>1</xdr:rowOff>
    </xdr:to>
    <xdr:pic>
      <xdr:nvPicPr>
        <xdr:cNvPr id="2" name="Imagen 1" descr="C:\Users\camila.vargas\Documents\7. PRESENTACIONES\IMAGENES ESTANDARES\LOGO FAC solo.png">
          <a:extLst>
            <a:ext uri="{FF2B5EF4-FFF2-40B4-BE49-F238E27FC236}">
              <a16:creationId xmlns:a16="http://schemas.microsoft.com/office/drawing/2014/main" id="{00000000-0008-0000-04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466" t="26767" r="26616" b="22105"/>
        <a:stretch/>
      </xdr:blipFill>
      <xdr:spPr bwMode="auto">
        <a:xfrm>
          <a:off x="859123" y="16935"/>
          <a:ext cx="762000" cy="887941"/>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19050</xdr:colOff>
      <xdr:row>23</xdr:row>
      <xdr:rowOff>0</xdr:rowOff>
    </xdr:from>
    <xdr:to>
      <xdr:col>1</xdr:col>
      <xdr:colOff>1730375</xdr:colOff>
      <xdr:row>23</xdr:row>
      <xdr:rowOff>3669</xdr:rowOff>
    </xdr:to>
    <xdr:pic>
      <xdr:nvPicPr>
        <xdr:cNvPr id="3" name="6 Imagen" descr="C:\Users\LILIANA\Downloads\IMG_20210114_131908.jpg">
          <a:extLst>
            <a:ext uri="{FF2B5EF4-FFF2-40B4-BE49-F238E27FC236}">
              <a16:creationId xmlns:a16="http://schemas.microsoft.com/office/drawing/2014/main" id="{00000000-0008-0000-0400-000007000000}"/>
            </a:ext>
          </a:extLst>
        </xdr:cNvPr>
        <xdr:cNvPicPr/>
      </xdr:nvPicPr>
      <xdr:blipFill rotWithShape="1">
        <a:blip xmlns:r="http://schemas.openxmlformats.org/officeDocument/2006/relationships" r:embed="rId2" cstate="print">
          <a:clrChange>
            <a:clrFrom>
              <a:srgbClr val="A4A5A0"/>
            </a:clrFrom>
            <a:clrTo>
              <a:srgbClr val="A4A5A0">
                <a:alpha val="0"/>
              </a:srgbClr>
            </a:clrTo>
          </a:clrChange>
          <a:extLst>
            <a:ext uri="{28A0092B-C50C-407E-A947-70E740481C1C}">
              <a14:useLocalDpi xmlns:a14="http://schemas.microsoft.com/office/drawing/2010/main" val="0"/>
            </a:ext>
          </a:extLst>
        </a:blip>
        <a:srcRect l="23851" t="37537" r="13196" b="40762"/>
        <a:stretch/>
      </xdr:blipFill>
      <xdr:spPr bwMode="auto">
        <a:xfrm>
          <a:off x="781050" y="27031950"/>
          <a:ext cx="1711325" cy="3669"/>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295275</xdr:colOff>
      <xdr:row>23</xdr:row>
      <xdr:rowOff>0</xdr:rowOff>
    </xdr:from>
    <xdr:to>
      <xdr:col>1</xdr:col>
      <xdr:colOff>1095375</xdr:colOff>
      <xdr:row>23</xdr:row>
      <xdr:rowOff>0</xdr:rowOff>
    </xdr:to>
    <xdr:pic>
      <xdr:nvPicPr>
        <xdr:cNvPr id="4" name="Imagen 4">
          <a:extLst>
            <a:ext uri="{FF2B5EF4-FFF2-40B4-BE49-F238E27FC236}">
              <a16:creationId xmlns:a16="http://schemas.microsoft.com/office/drawing/2014/main" id="{00000000-0008-0000-0400-000009000000}"/>
            </a:ext>
            <a:ext uri="{147F2762-F138-4A5C-976F-8EAC2B608ADB}">
              <a16:predDERef xmlns:a16="http://schemas.microsoft.com/office/drawing/2014/main" pred="{657DAD09-903F-45F0-A80E-00CA2AED7840}"/>
            </a:ext>
          </a:extLst>
        </xdr:cNvPr>
        <xdr:cNvPicPr>
          <a:picLocks noChangeAspect="1"/>
        </xdr:cNvPicPr>
      </xdr:nvPicPr>
      <xdr:blipFill>
        <a:blip xmlns:r="http://schemas.openxmlformats.org/officeDocument/2006/relationships" r:embed="rId3"/>
        <a:stretch>
          <a:fillRect/>
        </a:stretch>
      </xdr:blipFill>
      <xdr:spPr>
        <a:xfrm>
          <a:off x="1057275" y="27031950"/>
          <a:ext cx="800100" cy="0"/>
        </a:xfrm>
        <a:prstGeom prst="rect">
          <a:avLst/>
        </a:prstGeom>
      </xdr:spPr>
    </xdr:pic>
    <xdr:clientData/>
  </xdr:twoCellAnchor>
  <xdr:twoCellAnchor editAs="oneCell">
    <xdr:from>
      <xdr:col>15</xdr:col>
      <xdr:colOff>264583</xdr:colOff>
      <xdr:row>23</xdr:row>
      <xdr:rowOff>0</xdr:rowOff>
    </xdr:from>
    <xdr:to>
      <xdr:col>18</xdr:col>
      <xdr:colOff>229305</xdr:colOff>
      <xdr:row>23</xdr:row>
      <xdr:rowOff>4489</xdr:rowOff>
    </xdr:to>
    <xdr:pic>
      <xdr:nvPicPr>
        <xdr:cNvPr id="5" name="Imagen 6">
          <a:extLst>
            <a:ext uri="{FF2B5EF4-FFF2-40B4-BE49-F238E27FC236}">
              <a16:creationId xmlns:a16="http://schemas.microsoft.com/office/drawing/2014/main" id="{00000000-0008-0000-0400-00000B000000}"/>
            </a:ext>
          </a:extLst>
        </xdr:cNvPr>
        <xdr:cNvPicPr>
          <a:picLocks noChangeAspect="1"/>
        </xdr:cNvPicPr>
      </xdr:nvPicPr>
      <xdr:blipFill>
        <a:blip xmlns:r="http://schemas.openxmlformats.org/officeDocument/2006/relationships" r:embed="rId4"/>
        <a:stretch>
          <a:fillRect/>
        </a:stretch>
      </xdr:blipFill>
      <xdr:spPr>
        <a:xfrm>
          <a:off x="16838083" y="27031950"/>
          <a:ext cx="4336697" cy="4489"/>
        </a:xfrm>
        <a:prstGeom prst="rect">
          <a:avLst/>
        </a:prstGeom>
      </xdr:spPr>
    </xdr:pic>
    <xdr:clientData/>
  </xdr:twoCellAnchor>
  <xdr:twoCellAnchor editAs="oneCell">
    <xdr:from>
      <xdr:col>1</xdr:col>
      <xdr:colOff>19050</xdr:colOff>
      <xdr:row>23</xdr:row>
      <xdr:rowOff>0</xdr:rowOff>
    </xdr:from>
    <xdr:to>
      <xdr:col>1</xdr:col>
      <xdr:colOff>1730375</xdr:colOff>
      <xdr:row>23</xdr:row>
      <xdr:rowOff>3669</xdr:rowOff>
    </xdr:to>
    <xdr:pic>
      <xdr:nvPicPr>
        <xdr:cNvPr id="6" name="17 Imagen" descr="C:\Users\LILIANA\Downloads\IMG_20210114_131908.jpg">
          <a:extLst>
            <a:ext uri="{FF2B5EF4-FFF2-40B4-BE49-F238E27FC236}">
              <a16:creationId xmlns:a16="http://schemas.microsoft.com/office/drawing/2014/main" id="{00000000-0008-0000-0400-000012000000}"/>
            </a:ext>
          </a:extLst>
        </xdr:cNvPr>
        <xdr:cNvPicPr/>
      </xdr:nvPicPr>
      <xdr:blipFill rotWithShape="1">
        <a:blip xmlns:r="http://schemas.openxmlformats.org/officeDocument/2006/relationships" r:embed="rId2" cstate="print">
          <a:clrChange>
            <a:clrFrom>
              <a:srgbClr val="A4A5A0"/>
            </a:clrFrom>
            <a:clrTo>
              <a:srgbClr val="A4A5A0">
                <a:alpha val="0"/>
              </a:srgbClr>
            </a:clrTo>
          </a:clrChange>
          <a:extLst>
            <a:ext uri="{28A0092B-C50C-407E-A947-70E740481C1C}">
              <a14:useLocalDpi xmlns:a14="http://schemas.microsoft.com/office/drawing/2010/main" val="0"/>
            </a:ext>
          </a:extLst>
        </a:blip>
        <a:srcRect l="23851" t="37537" r="13196" b="40762"/>
        <a:stretch/>
      </xdr:blipFill>
      <xdr:spPr bwMode="auto">
        <a:xfrm>
          <a:off x="781050" y="27031950"/>
          <a:ext cx="1711325" cy="3669"/>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295275</xdr:colOff>
      <xdr:row>23</xdr:row>
      <xdr:rowOff>0</xdr:rowOff>
    </xdr:from>
    <xdr:to>
      <xdr:col>1</xdr:col>
      <xdr:colOff>1095375</xdr:colOff>
      <xdr:row>23</xdr:row>
      <xdr:rowOff>0</xdr:rowOff>
    </xdr:to>
    <xdr:pic>
      <xdr:nvPicPr>
        <xdr:cNvPr id="7" name="Imagen 4">
          <a:extLst>
            <a:ext uri="{FF2B5EF4-FFF2-40B4-BE49-F238E27FC236}">
              <a16:creationId xmlns:a16="http://schemas.microsoft.com/office/drawing/2014/main" id="{00000000-0008-0000-0400-000014000000}"/>
            </a:ext>
            <a:ext uri="{147F2762-F138-4A5C-976F-8EAC2B608ADB}">
              <a16:predDERef xmlns:a16="http://schemas.microsoft.com/office/drawing/2014/main" pred="{657DAD09-903F-45F0-A80E-00CA2AED7840}"/>
            </a:ext>
          </a:extLst>
        </xdr:cNvPr>
        <xdr:cNvPicPr>
          <a:picLocks noChangeAspect="1"/>
        </xdr:cNvPicPr>
      </xdr:nvPicPr>
      <xdr:blipFill>
        <a:blip xmlns:r="http://schemas.openxmlformats.org/officeDocument/2006/relationships" r:embed="rId3"/>
        <a:stretch>
          <a:fillRect/>
        </a:stretch>
      </xdr:blipFill>
      <xdr:spPr>
        <a:xfrm>
          <a:off x="1057275" y="27031950"/>
          <a:ext cx="800100" cy="0"/>
        </a:xfrm>
        <a:prstGeom prst="rect">
          <a:avLst/>
        </a:prstGeom>
      </xdr:spPr>
    </xdr:pic>
    <xdr:clientData/>
  </xdr:twoCellAnchor>
  <xdr:twoCellAnchor editAs="oneCell">
    <xdr:from>
      <xdr:col>26</xdr:col>
      <xdr:colOff>454673</xdr:colOff>
      <xdr:row>23</xdr:row>
      <xdr:rowOff>0</xdr:rowOff>
    </xdr:from>
    <xdr:to>
      <xdr:col>26</xdr:col>
      <xdr:colOff>1153475</xdr:colOff>
      <xdr:row>23</xdr:row>
      <xdr:rowOff>2822</xdr:rowOff>
    </xdr:to>
    <xdr:pic>
      <xdr:nvPicPr>
        <xdr:cNvPr id="8" name="Imagen 5">
          <a:extLst>
            <a:ext uri="{FF2B5EF4-FFF2-40B4-BE49-F238E27FC236}">
              <a16:creationId xmlns:a16="http://schemas.microsoft.com/office/drawing/2014/main" id="{00000000-0008-0000-0400-000015000000}"/>
            </a:ext>
            <a:ext uri="{147F2762-F138-4A5C-976F-8EAC2B608ADB}">
              <a16:predDERef xmlns:a16="http://schemas.microsoft.com/office/drawing/2014/main" pred="{B064EF3F-9D3D-41D5-B66B-E96C2380E62F}"/>
            </a:ext>
          </a:extLst>
        </xdr:cNvPr>
        <xdr:cNvPicPr>
          <a:picLocks noChangeAspect="1"/>
        </xdr:cNvPicPr>
      </xdr:nvPicPr>
      <xdr:blipFill>
        <a:blip xmlns:r="http://schemas.openxmlformats.org/officeDocument/2006/relationships" r:embed="rId5"/>
        <a:stretch>
          <a:fillRect/>
        </a:stretch>
      </xdr:blipFill>
      <xdr:spPr>
        <a:xfrm>
          <a:off x="30372698" y="27031950"/>
          <a:ext cx="698802" cy="2822"/>
        </a:xfrm>
        <a:prstGeom prst="rect">
          <a:avLst/>
        </a:prstGeom>
      </xdr:spPr>
    </xdr:pic>
    <xdr:clientData/>
  </xdr:twoCellAnchor>
  <xdr:twoCellAnchor editAs="oneCell">
    <xdr:from>
      <xdr:col>15</xdr:col>
      <xdr:colOff>264583</xdr:colOff>
      <xdr:row>23</xdr:row>
      <xdr:rowOff>0</xdr:rowOff>
    </xdr:from>
    <xdr:to>
      <xdr:col>18</xdr:col>
      <xdr:colOff>229305</xdr:colOff>
      <xdr:row>23</xdr:row>
      <xdr:rowOff>4489</xdr:rowOff>
    </xdr:to>
    <xdr:pic>
      <xdr:nvPicPr>
        <xdr:cNvPr id="9" name="Imagen 6">
          <a:extLst>
            <a:ext uri="{FF2B5EF4-FFF2-40B4-BE49-F238E27FC236}">
              <a16:creationId xmlns:a16="http://schemas.microsoft.com/office/drawing/2014/main" id="{00000000-0008-0000-0400-000016000000}"/>
            </a:ext>
          </a:extLst>
        </xdr:cNvPr>
        <xdr:cNvPicPr>
          <a:picLocks noChangeAspect="1"/>
        </xdr:cNvPicPr>
      </xdr:nvPicPr>
      <xdr:blipFill>
        <a:blip xmlns:r="http://schemas.openxmlformats.org/officeDocument/2006/relationships" r:embed="rId4"/>
        <a:stretch>
          <a:fillRect/>
        </a:stretch>
      </xdr:blipFill>
      <xdr:spPr>
        <a:xfrm>
          <a:off x="16838083" y="27031950"/>
          <a:ext cx="4336697" cy="4489"/>
        </a:xfrm>
        <a:prstGeom prst="rect">
          <a:avLst/>
        </a:prstGeom>
      </xdr:spPr>
    </xdr:pic>
    <xdr:clientData/>
  </xdr:twoCellAnchor>
  <xdr:twoCellAnchor editAs="oneCell">
    <xdr:from>
      <xdr:col>1</xdr:col>
      <xdr:colOff>19050</xdr:colOff>
      <xdr:row>23</xdr:row>
      <xdr:rowOff>0</xdr:rowOff>
    </xdr:from>
    <xdr:to>
      <xdr:col>1</xdr:col>
      <xdr:colOff>1730375</xdr:colOff>
      <xdr:row>23</xdr:row>
      <xdr:rowOff>3669</xdr:rowOff>
    </xdr:to>
    <xdr:pic>
      <xdr:nvPicPr>
        <xdr:cNvPr id="10" name="24 Imagen" descr="C:\Users\LILIANA\Downloads\IMG_20210114_131908.jpg">
          <a:extLst>
            <a:ext uri="{FF2B5EF4-FFF2-40B4-BE49-F238E27FC236}">
              <a16:creationId xmlns:a16="http://schemas.microsoft.com/office/drawing/2014/main" id="{00000000-0008-0000-0400-000019000000}"/>
            </a:ext>
          </a:extLst>
        </xdr:cNvPr>
        <xdr:cNvPicPr/>
      </xdr:nvPicPr>
      <xdr:blipFill rotWithShape="1">
        <a:blip xmlns:r="http://schemas.openxmlformats.org/officeDocument/2006/relationships" r:embed="rId2" cstate="print">
          <a:clrChange>
            <a:clrFrom>
              <a:srgbClr val="A4A5A0"/>
            </a:clrFrom>
            <a:clrTo>
              <a:srgbClr val="A4A5A0">
                <a:alpha val="0"/>
              </a:srgbClr>
            </a:clrTo>
          </a:clrChange>
          <a:extLst>
            <a:ext uri="{28A0092B-C50C-407E-A947-70E740481C1C}">
              <a14:useLocalDpi xmlns:a14="http://schemas.microsoft.com/office/drawing/2010/main" val="0"/>
            </a:ext>
          </a:extLst>
        </a:blip>
        <a:srcRect l="23851" t="37537" r="13196" b="40762"/>
        <a:stretch/>
      </xdr:blipFill>
      <xdr:spPr bwMode="auto">
        <a:xfrm>
          <a:off x="781050" y="27031950"/>
          <a:ext cx="1711325" cy="3669"/>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295275</xdr:colOff>
      <xdr:row>23</xdr:row>
      <xdr:rowOff>0</xdr:rowOff>
    </xdr:from>
    <xdr:to>
      <xdr:col>1</xdr:col>
      <xdr:colOff>1095375</xdr:colOff>
      <xdr:row>23</xdr:row>
      <xdr:rowOff>0</xdr:rowOff>
    </xdr:to>
    <xdr:pic>
      <xdr:nvPicPr>
        <xdr:cNvPr id="11" name="Imagen 4">
          <a:extLst>
            <a:ext uri="{FF2B5EF4-FFF2-40B4-BE49-F238E27FC236}">
              <a16:creationId xmlns:a16="http://schemas.microsoft.com/office/drawing/2014/main" id="{00000000-0008-0000-0400-00001B000000}"/>
            </a:ext>
            <a:ext uri="{147F2762-F138-4A5C-976F-8EAC2B608ADB}">
              <a16:predDERef xmlns:a16="http://schemas.microsoft.com/office/drawing/2014/main" pred="{657DAD09-903F-45F0-A80E-00CA2AED7840}"/>
            </a:ext>
          </a:extLst>
        </xdr:cNvPr>
        <xdr:cNvPicPr>
          <a:picLocks noChangeAspect="1"/>
        </xdr:cNvPicPr>
      </xdr:nvPicPr>
      <xdr:blipFill>
        <a:blip xmlns:r="http://schemas.openxmlformats.org/officeDocument/2006/relationships" r:embed="rId3"/>
        <a:stretch>
          <a:fillRect/>
        </a:stretch>
      </xdr:blipFill>
      <xdr:spPr>
        <a:xfrm>
          <a:off x="1057275" y="27031950"/>
          <a:ext cx="800100" cy="0"/>
        </a:xfrm>
        <a:prstGeom prst="rect">
          <a:avLst/>
        </a:prstGeom>
      </xdr:spPr>
    </xdr:pic>
    <xdr:clientData/>
  </xdr:twoCellAnchor>
  <xdr:twoCellAnchor editAs="oneCell">
    <xdr:from>
      <xdr:col>15</xdr:col>
      <xdr:colOff>264583</xdr:colOff>
      <xdr:row>23</xdr:row>
      <xdr:rowOff>0</xdr:rowOff>
    </xdr:from>
    <xdr:to>
      <xdr:col>18</xdr:col>
      <xdr:colOff>229305</xdr:colOff>
      <xdr:row>23</xdr:row>
      <xdr:rowOff>4489</xdr:rowOff>
    </xdr:to>
    <xdr:pic>
      <xdr:nvPicPr>
        <xdr:cNvPr id="12" name="Imagen 6">
          <a:extLst>
            <a:ext uri="{FF2B5EF4-FFF2-40B4-BE49-F238E27FC236}">
              <a16:creationId xmlns:a16="http://schemas.microsoft.com/office/drawing/2014/main" id="{00000000-0008-0000-0400-00001D000000}"/>
            </a:ext>
          </a:extLst>
        </xdr:cNvPr>
        <xdr:cNvPicPr>
          <a:picLocks noChangeAspect="1"/>
        </xdr:cNvPicPr>
      </xdr:nvPicPr>
      <xdr:blipFill>
        <a:blip xmlns:r="http://schemas.openxmlformats.org/officeDocument/2006/relationships" r:embed="rId4"/>
        <a:stretch>
          <a:fillRect/>
        </a:stretch>
      </xdr:blipFill>
      <xdr:spPr>
        <a:xfrm>
          <a:off x="16838083" y="27031950"/>
          <a:ext cx="4336697" cy="448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Planeacion%20Sectorial\2017\SG%20FT%20043%20Identificaci&#243;n%20y%20Seguimiento%20a%20los%20Riesgos%20Institucionales_v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airo%20Leyton/Downloads/DE-SEMEP-FR-056%20Formato%20Identificaci&#243;n%20del%20Riesgo%20(OFASI)%20corregido..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CODAF%202022%20corregida%2028-12-20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uliethcorredor/Desktop/DE-SEMEP-FR-056%20Formato%20Identificacio&#769;n%20del%20Riesgo%20REVISIO&#769;N%202022.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CODEH%202022-%20corregida%2022-12-2021.xlsx"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IGEFA%202022%20-Corregida%2027-12-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procedim-objetivos"/>
      <sheetName val="Identifica Riesgos G - C"/>
      <sheetName val="Descripcion RGC"/>
      <sheetName val="Conceptos"/>
      <sheetName val="Tablas - Mapa de Calor"/>
      <sheetName val="Ej Ficha Tecnica Indicador"/>
      <sheetName val="FT Existentes_Informativo"/>
      <sheetName val="Hoja2"/>
      <sheetName val="Listas"/>
    </sheetNames>
    <sheetDataSet>
      <sheetData sheetId="0">
        <row r="3">
          <cell r="B3" t="str">
            <v>Adquisicion_de_Bienes_y_Servicios</v>
          </cell>
        </row>
        <row r="4">
          <cell r="B4" t="str">
            <v>Asesoria_Capacitación_y_Asistencia_Técnica</v>
          </cell>
        </row>
        <row r="5">
          <cell r="B5" t="str">
            <v>Fomento_y_Promoción</v>
          </cell>
        </row>
        <row r="6">
          <cell r="B6" t="str">
            <v>Gestión_Documental</v>
          </cell>
        </row>
        <row r="7">
          <cell r="B7" t="str">
            <v>Gestión_de_Información_y_Comunicaciones</v>
          </cell>
        </row>
        <row r="8">
          <cell r="B8" t="str">
            <v>Gestion_de_Políticas</v>
          </cell>
        </row>
        <row r="9">
          <cell r="B9" t="str">
            <v>Gestión_del_Talento_Humano</v>
          </cell>
        </row>
        <row r="10">
          <cell r="B10" t="str">
            <v>Gestión_Jurídica</v>
          </cell>
        </row>
        <row r="11">
          <cell r="B11" t="str">
            <v>Gestión_Recursos_Financieros</v>
          </cell>
        </row>
        <row r="12">
          <cell r="B12" t="str">
            <v>Gestión_Recursos_Físicos</v>
          </cell>
        </row>
        <row r="13">
          <cell r="B13" t="str">
            <v>Negociación_y_Administración_de_Relaciones_Comerciales</v>
          </cell>
        </row>
        <row r="14">
          <cell r="B14" t="str">
            <v>Sistemas_de_ Gestión</v>
          </cell>
        </row>
        <row r="15">
          <cell r="B15" t="str">
            <v>Planeación_Estrátegica</v>
          </cell>
        </row>
        <row r="16">
          <cell r="B16" t="str">
            <v>Evaluación_y_Seguimiento</v>
          </cell>
        </row>
      </sheetData>
      <sheetData sheetId="1" refreshError="1"/>
      <sheetData sheetId="2">
        <row r="10">
          <cell r="AK10">
            <v>0</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
      <sheetName val="Listas"/>
      <sheetName val="Captura GestiónySegDig"/>
      <sheetName val="Captura Corrupción "/>
      <sheetName val="Calificación del control 2021"/>
      <sheetName val="Ej. Calific. Control y Riesgo R"/>
      <sheetName val="Mapas de calor"/>
      <sheetName val="Clasificación de riesgos"/>
      <sheetName val="Identificación RC"/>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3.xml"/><Relationship Id="rId4" Type="http://schemas.openxmlformats.org/officeDocument/2006/relationships/vmlDrawing" Target="../drawings/vmlDrawing4.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4.xml"/><Relationship Id="rId4" Type="http://schemas.openxmlformats.org/officeDocument/2006/relationships/vmlDrawing" Target="../drawings/vmlDrawing6.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omments" Target="../comments5.xml"/><Relationship Id="rId4" Type="http://schemas.openxmlformats.org/officeDocument/2006/relationships/vmlDrawing" Target="../drawings/vmlDrawing8.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omments" Target="../comments6.xml"/><Relationship Id="rId4" Type="http://schemas.openxmlformats.org/officeDocument/2006/relationships/vmlDrawing" Target="../drawings/vmlDrawing10.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openxmlformats.org/officeDocument/2006/relationships/comments" Target="../comments7.xml"/><Relationship Id="rId4" Type="http://schemas.openxmlformats.org/officeDocument/2006/relationships/vmlDrawing" Target="../drawings/vmlDrawing1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2:O112"/>
  <sheetViews>
    <sheetView topLeftCell="A31" workbookViewId="0">
      <selection activeCell="D82" sqref="D82:F96"/>
    </sheetView>
  </sheetViews>
  <sheetFormatPr baseColWidth="10" defaultColWidth="10.7109375" defaultRowHeight="15" x14ac:dyDescent="0.25"/>
  <cols>
    <col min="1" max="1" width="29.42578125" customWidth="1"/>
    <col min="2" max="2" width="53.42578125" bestFit="1" customWidth="1"/>
    <col min="3" max="3" width="42.42578125" customWidth="1"/>
    <col min="4" max="4" width="31.28515625" bestFit="1" customWidth="1"/>
    <col min="5" max="5" width="24.7109375" customWidth="1"/>
    <col min="6" max="6" width="29.42578125" bestFit="1" customWidth="1"/>
    <col min="7" max="7" width="25.85546875" customWidth="1"/>
    <col min="8" max="8" width="29.42578125" bestFit="1" customWidth="1"/>
    <col min="9" max="9" width="14.7109375" customWidth="1"/>
    <col min="13" max="13" width="16.140625" bestFit="1" customWidth="1"/>
    <col min="14" max="14" width="16" customWidth="1"/>
    <col min="15" max="15" width="18.7109375" customWidth="1"/>
    <col min="21" max="21" width="23.42578125" bestFit="1" customWidth="1"/>
    <col min="22" max="22" width="2" bestFit="1" customWidth="1"/>
    <col min="23" max="23" width="11.42578125"/>
    <col min="24" max="24" width="22.140625" customWidth="1"/>
    <col min="25" max="25" width="11.42578125"/>
    <col min="26" max="26" width="31" bestFit="1" customWidth="1"/>
    <col min="27" max="27" width="26.140625" bestFit="1" customWidth="1"/>
    <col min="28" max="28" width="28.42578125" bestFit="1" customWidth="1"/>
  </cols>
  <sheetData>
    <row r="2" spans="2:5" x14ac:dyDescent="0.25">
      <c r="B2" t="s">
        <v>0</v>
      </c>
    </row>
    <row r="5" spans="2:5" x14ac:dyDescent="0.25">
      <c r="B5" s="62" t="s">
        <v>1</v>
      </c>
      <c r="C5" s="62" t="s">
        <v>2</v>
      </c>
      <c r="D5" s="62" t="s">
        <v>3</v>
      </c>
      <c r="E5" s="62" t="s">
        <v>4</v>
      </c>
    </row>
    <row r="6" spans="2:5" x14ac:dyDescent="0.25">
      <c r="C6" s="6" t="s">
        <v>5</v>
      </c>
      <c r="D6" s="11" t="s">
        <v>6</v>
      </c>
      <c r="E6" s="6" t="s">
        <v>7</v>
      </c>
    </row>
    <row r="7" spans="2:5" x14ac:dyDescent="0.25">
      <c r="D7" s="30" t="s">
        <v>8</v>
      </c>
    </row>
    <row r="8" spans="2:5" x14ac:dyDescent="0.25">
      <c r="D8" s="11" t="s">
        <v>9</v>
      </c>
    </row>
    <row r="9" spans="2:5" ht="15" customHeight="1" x14ac:dyDescent="0.25">
      <c r="D9" s="11" t="s">
        <v>10</v>
      </c>
    </row>
    <row r="10" spans="2:5" x14ac:dyDescent="0.25">
      <c r="D10" s="11" t="s">
        <v>11</v>
      </c>
    </row>
    <row r="11" spans="2:5" x14ac:dyDescent="0.25">
      <c r="D11" s="11" t="s">
        <v>12</v>
      </c>
    </row>
    <row r="12" spans="2:5" x14ac:dyDescent="0.25">
      <c r="D12" s="11" t="s">
        <v>13</v>
      </c>
    </row>
    <row r="16" spans="2:5" x14ac:dyDescent="0.25">
      <c r="B16" s="484" t="s">
        <v>14</v>
      </c>
      <c r="C16" s="484"/>
    </row>
    <row r="17" spans="1:6" ht="60" x14ac:dyDescent="0.25">
      <c r="B17" s="61" t="s">
        <v>6</v>
      </c>
      <c r="C17" s="61" t="s">
        <v>15</v>
      </c>
    </row>
    <row r="18" spans="1:6" ht="45" x14ac:dyDescent="0.25">
      <c r="B18" s="61" t="s">
        <v>8</v>
      </c>
      <c r="C18" s="61" t="s">
        <v>16</v>
      </c>
    </row>
    <row r="19" spans="1:6" ht="49.5" customHeight="1" x14ac:dyDescent="0.25">
      <c r="B19" s="61" t="s">
        <v>9</v>
      </c>
      <c r="C19" s="61" t="s">
        <v>17</v>
      </c>
    </row>
    <row r="20" spans="1:6" ht="96.75" customHeight="1" x14ac:dyDescent="0.25">
      <c r="B20" s="61" t="s">
        <v>10</v>
      </c>
      <c r="C20" s="61" t="s">
        <v>18</v>
      </c>
    </row>
    <row r="21" spans="1:6" ht="75" x14ac:dyDescent="0.25">
      <c r="B21" s="61" t="s">
        <v>11</v>
      </c>
      <c r="C21" s="61" t="s">
        <v>19</v>
      </c>
    </row>
    <row r="22" spans="1:6" ht="90" x14ac:dyDescent="0.25">
      <c r="B22" s="61" t="s">
        <v>12</v>
      </c>
      <c r="C22" s="61" t="s">
        <v>20</v>
      </c>
    </row>
    <row r="23" spans="1:6" ht="60" x14ac:dyDescent="0.25">
      <c r="B23" s="61" t="s">
        <v>13</v>
      </c>
      <c r="C23" s="61" t="s">
        <v>21</v>
      </c>
    </row>
    <row r="24" spans="1:6" ht="45" x14ac:dyDescent="0.25">
      <c r="B24" s="61" t="s">
        <v>22</v>
      </c>
      <c r="C24" s="61" t="s">
        <v>23</v>
      </c>
    </row>
    <row r="25" spans="1:6" ht="128.25" customHeight="1" x14ac:dyDescent="0.25">
      <c r="B25" s="61" t="s">
        <v>24</v>
      </c>
      <c r="C25" s="61" t="s">
        <v>25</v>
      </c>
    </row>
    <row r="31" spans="1:6" x14ac:dyDescent="0.25">
      <c r="A31" s="63" t="s">
        <v>26</v>
      </c>
      <c r="B31" s="63" t="s">
        <v>27</v>
      </c>
      <c r="C31" s="63" t="s">
        <v>28</v>
      </c>
      <c r="D31" s="63" t="s">
        <v>29</v>
      </c>
      <c r="E31" s="63" t="s">
        <v>30</v>
      </c>
      <c r="F31" s="63" t="s">
        <v>31</v>
      </c>
    </row>
    <row r="32" spans="1:6" x14ac:dyDescent="0.25">
      <c r="A32" s="64" t="s">
        <v>32</v>
      </c>
      <c r="B32" s="63">
        <v>1</v>
      </c>
      <c r="C32" s="63">
        <v>2</v>
      </c>
      <c r="D32" s="63">
        <v>3</v>
      </c>
      <c r="E32" s="63">
        <v>4</v>
      </c>
      <c r="F32" s="63">
        <v>5</v>
      </c>
    </row>
    <row r="33" spans="2:6" ht="44.25" customHeight="1" x14ac:dyDescent="0.25">
      <c r="B33" s="24" t="s">
        <v>33</v>
      </c>
      <c r="C33" s="24" t="s">
        <v>34</v>
      </c>
      <c r="D33" s="24" t="s">
        <v>35</v>
      </c>
      <c r="E33" s="24" t="s">
        <v>36</v>
      </c>
      <c r="F33" s="24" t="s">
        <v>37</v>
      </c>
    </row>
    <row r="34" spans="2:6" ht="64.5" customHeight="1" x14ac:dyDescent="0.25">
      <c r="B34" s="24" t="s">
        <v>38</v>
      </c>
      <c r="C34" s="24" t="s">
        <v>39</v>
      </c>
      <c r="D34" s="24" t="s">
        <v>40</v>
      </c>
      <c r="E34" s="25" t="s">
        <v>41</v>
      </c>
      <c r="F34" s="24" t="s">
        <v>42</v>
      </c>
    </row>
    <row r="35" spans="2:6" ht="99" customHeight="1" x14ac:dyDescent="0.25">
      <c r="B35" s="24" t="s">
        <v>43</v>
      </c>
      <c r="C35" s="24" t="s">
        <v>44</v>
      </c>
      <c r="D35" s="24" t="s">
        <v>45</v>
      </c>
      <c r="E35" s="24" t="s">
        <v>46</v>
      </c>
      <c r="F35" s="24" t="s">
        <v>47</v>
      </c>
    </row>
    <row r="36" spans="2:6" ht="99" customHeight="1" x14ac:dyDescent="0.25">
      <c r="B36" s="24" t="s">
        <v>48</v>
      </c>
      <c r="C36" s="24" t="s">
        <v>49</v>
      </c>
      <c r="D36" s="24" t="s">
        <v>50</v>
      </c>
      <c r="E36" s="24" t="s">
        <v>51</v>
      </c>
      <c r="F36" s="24" t="s">
        <v>52</v>
      </c>
    </row>
    <row r="37" spans="2:6" ht="15" customHeight="1" x14ac:dyDescent="0.25">
      <c r="B37" s="60" t="s">
        <v>53</v>
      </c>
      <c r="C37" s="60" t="s">
        <v>54</v>
      </c>
      <c r="D37" s="60" t="s">
        <v>55</v>
      </c>
      <c r="E37" s="60" t="s">
        <v>56</v>
      </c>
      <c r="F37" s="60" t="s">
        <v>57</v>
      </c>
    </row>
    <row r="38" spans="2:6" ht="68.25" customHeight="1" x14ac:dyDescent="0.25">
      <c r="B38" s="24" t="s">
        <v>58</v>
      </c>
      <c r="C38" s="24" t="s">
        <v>59</v>
      </c>
      <c r="D38" s="24" t="s">
        <v>60</v>
      </c>
      <c r="E38" s="24" t="s">
        <v>61</v>
      </c>
      <c r="F38" s="24" t="s">
        <v>62</v>
      </c>
    </row>
    <row r="39" spans="2:6" ht="68.25" customHeight="1" x14ac:dyDescent="0.25">
      <c r="B39" s="24" t="s">
        <v>63</v>
      </c>
      <c r="C39" s="24" t="s">
        <v>64</v>
      </c>
      <c r="D39" s="24" t="s">
        <v>65</v>
      </c>
      <c r="E39" s="24" t="s">
        <v>66</v>
      </c>
      <c r="F39" s="25" t="s">
        <v>67</v>
      </c>
    </row>
    <row r="40" spans="2:6" ht="68.25" customHeight="1" x14ac:dyDescent="0.25">
      <c r="B40" s="24" t="s">
        <v>68</v>
      </c>
      <c r="C40" s="24" t="s">
        <v>69</v>
      </c>
      <c r="D40" s="24" t="s">
        <v>70</v>
      </c>
      <c r="E40" s="24" t="s">
        <v>71</v>
      </c>
      <c r="F40" s="24" t="s">
        <v>72</v>
      </c>
    </row>
    <row r="41" spans="2:6" ht="68.25" customHeight="1" x14ac:dyDescent="0.25">
      <c r="B41" s="9"/>
      <c r="C41" s="9"/>
      <c r="D41" s="24" t="s">
        <v>73</v>
      </c>
      <c r="E41" s="24" t="s">
        <v>74</v>
      </c>
      <c r="F41" s="25" t="s">
        <v>75</v>
      </c>
    </row>
    <row r="42" spans="2:6" ht="100.5" customHeight="1" x14ac:dyDescent="0.25">
      <c r="B42" s="9"/>
      <c r="C42" s="9"/>
      <c r="D42" s="24" t="s">
        <v>76</v>
      </c>
      <c r="E42" s="24" t="s">
        <v>77</v>
      </c>
      <c r="F42" s="25" t="s">
        <v>78</v>
      </c>
    </row>
    <row r="43" spans="2:6" ht="68.25" customHeight="1" x14ac:dyDescent="0.25">
      <c r="B43" s="9"/>
      <c r="C43" s="9"/>
      <c r="D43" s="24" t="s">
        <v>79</v>
      </c>
      <c r="E43" s="10"/>
      <c r="F43" s="9"/>
    </row>
    <row r="44" spans="2:6" x14ac:dyDescent="0.25">
      <c r="B44" s="3">
        <v>1</v>
      </c>
      <c r="C44" s="3">
        <v>2</v>
      </c>
      <c r="D44" s="3">
        <v>3</v>
      </c>
      <c r="E44" s="3">
        <v>4</v>
      </c>
      <c r="F44" s="3">
        <v>5</v>
      </c>
    </row>
    <row r="45" spans="2:6" ht="15.75" thickBot="1" x14ac:dyDescent="0.3"/>
    <row r="46" spans="2:6" ht="15.75" thickBot="1" x14ac:dyDescent="0.3">
      <c r="B46" s="65" t="s">
        <v>80</v>
      </c>
      <c r="D46" s="66" t="s">
        <v>81</v>
      </c>
      <c r="E46" s="65" t="s">
        <v>32</v>
      </c>
    </row>
    <row r="47" spans="2:6" x14ac:dyDescent="0.25">
      <c r="B47" s="45" t="s">
        <v>82</v>
      </c>
      <c r="D47" s="13" t="s">
        <v>83</v>
      </c>
      <c r="E47" s="31">
        <v>1</v>
      </c>
    </row>
    <row r="48" spans="2:6" x14ac:dyDescent="0.25">
      <c r="B48" s="44" t="s">
        <v>84</v>
      </c>
      <c r="D48" s="6" t="s">
        <v>85</v>
      </c>
      <c r="E48" s="3">
        <v>2</v>
      </c>
    </row>
    <row r="49" spans="1:9" x14ac:dyDescent="0.25">
      <c r="B49" s="44" t="s">
        <v>86</v>
      </c>
      <c r="D49" s="6" t="s">
        <v>87</v>
      </c>
      <c r="E49" s="3">
        <v>3</v>
      </c>
    </row>
    <row r="50" spans="1:9" x14ac:dyDescent="0.25">
      <c r="B50" s="44" t="s">
        <v>26</v>
      </c>
      <c r="D50" s="11" t="s">
        <v>88</v>
      </c>
      <c r="E50" s="3">
        <v>4</v>
      </c>
    </row>
    <row r="51" spans="1:9" x14ac:dyDescent="0.25">
      <c r="D51" s="6" t="s">
        <v>89</v>
      </c>
      <c r="E51" s="3">
        <v>5</v>
      </c>
    </row>
    <row r="52" spans="1:9" x14ac:dyDescent="0.25">
      <c r="D52" s="6" t="s">
        <v>90</v>
      </c>
    </row>
    <row r="55" spans="1:9" x14ac:dyDescent="0.25">
      <c r="A55" s="489" t="s">
        <v>91</v>
      </c>
      <c r="B55" s="491"/>
      <c r="C55" s="489" t="s">
        <v>92</v>
      </c>
      <c r="D55" s="489" t="s">
        <v>93</v>
      </c>
      <c r="E55" s="491"/>
      <c r="F55" s="489" t="s">
        <v>94</v>
      </c>
      <c r="G55" s="485" t="s">
        <v>95</v>
      </c>
      <c r="H55" s="487" t="s">
        <v>96</v>
      </c>
    </row>
    <row r="56" spans="1:9" ht="15.75" thickBot="1" x14ac:dyDescent="0.3">
      <c r="A56" s="490"/>
      <c r="B56" s="491"/>
      <c r="C56" s="490"/>
      <c r="D56" s="490"/>
      <c r="E56" s="491"/>
      <c r="F56" s="490"/>
      <c r="G56" s="486"/>
      <c r="H56" s="488"/>
    </row>
    <row r="57" spans="1:9" x14ac:dyDescent="0.25">
      <c r="A57" s="14" t="s">
        <v>83</v>
      </c>
      <c r="B57" s="7">
        <v>1</v>
      </c>
      <c r="C57" s="7">
        <v>30</v>
      </c>
      <c r="D57" s="4" t="s">
        <v>27</v>
      </c>
      <c r="E57" s="4">
        <v>1</v>
      </c>
      <c r="F57" s="4">
        <f t="shared" ref="F57:F96" si="0">+C57+E57</f>
        <v>31</v>
      </c>
      <c r="G57" s="40" t="s">
        <v>97</v>
      </c>
      <c r="H57" s="41" t="s">
        <v>98</v>
      </c>
      <c r="I57" s="481" t="s">
        <v>99</v>
      </c>
    </row>
    <row r="58" spans="1:9" x14ac:dyDescent="0.25">
      <c r="A58" s="15" t="s">
        <v>83</v>
      </c>
      <c r="B58" s="6">
        <v>1</v>
      </c>
      <c r="C58" s="6">
        <v>30</v>
      </c>
      <c r="D58" s="1" t="s">
        <v>28</v>
      </c>
      <c r="E58" s="1">
        <v>2</v>
      </c>
      <c r="F58" s="1">
        <f t="shared" si="0"/>
        <v>32</v>
      </c>
      <c r="G58" s="39" t="s">
        <v>100</v>
      </c>
      <c r="H58" s="51" t="s">
        <v>98</v>
      </c>
      <c r="I58" s="482"/>
    </row>
    <row r="59" spans="1:9" x14ac:dyDescent="0.25">
      <c r="A59" s="15" t="s">
        <v>83</v>
      </c>
      <c r="B59" s="6">
        <v>1</v>
      </c>
      <c r="C59" s="6">
        <v>30</v>
      </c>
      <c r="D59" s="1" t="s">
        <v>29</v>
      </c>
      <c r="E59" s="1">
        <v>3</v>
      </c>
      <c r="F59" s="17">
        <f t="shared" si="0"/>
        <v>33</v>
      </c>
      <c r="G59" s="37" t="s">
        <v>101</v>
      </c>
      <c r="H59" s="38" t="s">
        <v>102</v>
      </c>
      <c r="I59" s="482"/>
    </row>
    <row r="60" spans="1:9" x14ac:dyDescent="0.25">
      <c r="A60" s="15" t="s">
        <v>83</v>
      </c>
      <c r="B60" s="6">
        <v>1</v>
      </c>
      <c r="C60" s="6">
        <v>30</v>
      </c>
      <c r="D60" s="1" t="s">
        <v>30</v>
      </c>
      <c r="E60" s="1">
        <v>4</v>
      </c>
      <c r="F60" s="17">
        <f t="shared" si="0"/>
        <v>34</v>
      </c>
      <c r="G60" s="34" t="s">
        <v>103</v>
      </c>
      <c r="H60" s="23" t="s">
        <v>102</v>
      </c>
      <c r="I60" s="482"/>
    </row>
    <row r="61" spans="1:9" ht="15.75" thickBot="1" x14ac:dyDescent="0.3">
      <c r="A61" s="16" t="s">
        <v>83</v>
      </c>
      <c r="B61" s="8">
        <v>1</v>
      </c>
      <c r="C61" s="8">
        <v>30</v>
      </c>
      <c r="D61" s="5" t="s">
        <v>104</v>
      </c>
      <c r="E61" s="5">
        <v>5</v>
      </c>
      <c r="F61" s="18">
        <f t="shared" si="0"/>
        <v>35</v>
      </c>
      <c r="G61" s="35" t="s">
        <v>105</v>
      </c>
      <c r="H61" s="22" t="s">
        <v>106</v>
      </c>
      <c r="I61" s="482"/>
    </row>
    <row r="62" spans="1:9" x14ac:dyDescent="0.25">
      <c r="A62" s="14" t="s">
        <v>85</v>
      </c>
      <c r="B62" s="7">
        <v>2</v>
      </c>
      <c r="C62" s="7">
        <v>42</v>
      </c>
      <c r="D62" s="4" t="s">
        <v>27</v>
      </c>
      <c r="E62" s="4">
        <v>1</v>
      </c>
      <c r="F62" s="4">
        <f t="shared" si="0"/>
        <v>43</v>
      </c>
      <c r="G62" s="40" t="s">
        <v>100</v>
      </c>
      <c r="H62" s="41" t="s">
        <v>98</v>
      </c>
      <c r="I62" s="482"/>
    </row>
    <row r="63" spans="1:9" x14ac:dyDescent="0.25">
      <c r="A63" s="15" t="s">
        <v>85</v>
      </c>
      <c r="B63" s="6">
        <v>2</v>
      </c>
      <c r="C63" s="6">
        <v>42</v>
      </c>
      <c r="D63" s="1" t="s">
        <v>28</v>
      </c>
      <c r="E63" s="1">
        <v>2</v>
      </c>
      <c r="F63" s="1">
        <f t="shared" si="0"/>
        <v>44</v>
      </c>
      <c r="G63" s="39" t="s">
        <v>107</v>
      </c>
      <c r="H63" s="51" t="s">
        <v>98</v>
      </c>
      <c r="I63" s="482"/>
    </row>
    <row r="64" spans="1:9" x14ac:dyDescent="0.25">
      <c r="A64" s="15" t="s">
        <v>85</v>
      </c>
      <c r="B64" s="6">
        <v>2</v>
      </c>
      <c r="C64" s="6">
        <v>42</v>
      </c>
      <c r="D64" s="1" t="s">
        <v>29</v>
      </c>
      <c r="E64" s="1">
        <v>3</v>
      </c>
      <c r="F64" s="17">
        <f t="shared" si="0"/>
        <v>45</v>
      </c>
      <c r="G64" s="37" t="s">
        <v>108</v>
      </c>
      <c r="H64" s="38" t="s">
        <v>102</v>
      </c>
      <c r="I64" s="482"/>
    </row>
    <row r="65" spans="1:11" x14ac:dyDescent="0.25">
      <c r="A65" s="15" t="s">
        <v>85</v>
      </c>
      <c r="B65" s="6">
        <v>2</v>
      </c>
      <c r="C65" s="6">
        <v>42</v>
      </c>
      <c r="D65" s="1" t="s">
        <v>30</v>
      </c>
      <c r="E65" s="1">
        <v>4</v>
      </c>
      <c r="F65" s="17">
        <f t="shared" si="0"/>
        <v>46</v>
      </c>
      <c r="G65" s="34" t="s">
        <v>109</v>
      </c>
      <c r="H65" s="23" t="s">
        <v>102</v>
      </c>
      <c r="I65" s="482"/>
    </row>
    <row r="66" spans="1:11" ht="15.75" thickBot="1" x14ac:dyDescent="0.3">
      <c r="A66" s="16" t="s">
        <v>85</v>
      </c>
      <c r="B66" s="8">
        <v>2</v>
      </c>
      <c r="C66" s="8">
        <v>42</v>
      </c>
      <c r="D66" s="5" t="s">
        <v>104</v>
      </c>
      <c r="E66" s="5">
        <v>5</v>
      </c>
      <c r="F66" s="18">
        <f t="shared" si="0"/>
        <v>47</v>
      </c>
      <c r="G66" s="35" t="s">
        <v>110</v>
      </c>
      <c r="H66" s="22" t="s">
        <v>106</v>
      </c>
      <c r="I66" s="482"/>
    </row>
    <row r="67" spans="1:11" x14ac:dyDescent="0.25">
      <c r="A67" s="14" t="s">
        <v>87</v>
      </c>
      <c r="B67" s="7">
        <v>3</v>
      </c>
      <c r="C67" s="7">
        <v>52</v>
      </c>
      <c r="D67" s="4" t="s">
        <v>27</v>
      </c>
      <c r="E67" s="4">
        <v>1</v>
      </c>
      <c r="F67" s="4">
        <f t="shared" si="0"/>
        <v>53</v>
      </c>
      <c r="G67" s="40" t="s">
        <v>111</v>
      </c>
      <c r="H67" s="41" t="s">
        <v>98</v>
      </c>
      <c r="I67" s="482"/>
    </row>
    <row r="68" spans="1:11" x14ac:dyDescent="0.25">
      <c r="A68" s="15" t="s">
        <v>87</v>
      </c>
      <c r="B68" s="6">
        <v>3</v>
      </c>
      <c r="C68" s="6">
        <v>52</v>
      </c>
      <c r="D68" s="1" t="s">
        <v>28</v>
      </c>
      <c r="E68" s="1">
        <v>2</v>
      </c>
      <c r="F68" s="1">
        <f t="shared" si="0"/>
        <v>54</v>
      </c>
      <c r="G68" s="37" t="s">
        <v>108</v>
      </c>
      <c r="H68" s="38" t="s">
        <v>102</v>
      </c>
      <c r="I68" s="482"/>
    </row>
    <row r="69" spans="1:11" x14ac:dyDescent="0.25">
      <c r="A69" s="15" t="s">
        <v>87</v>
      </c>
      <c r="B69" s="6">
        <v>3</v>
      </c>
      <c r="C69" s="6">
        <v>52</v>
      </c>
      <c r="D69" s="1" t="s">
        <v>29</v>
      </c>
      <c r="E69" s="1">
        <v>3</v>
      </c>
      <c r="F69" s="17">
        <f t="shared" si="0"/>
        <v>55</v>
      </c>
      <c r="G69" s="34" t="s">
        <v>112</v>
      </c>
      <c r="H69" s="23" t="s">
        <v>102</v>
      </c>
      <c r="I69" s="482"/>
    </row>
    <row r="70" spans="1:11" x14ac:dyDescent="0.25">
      <c r="A70" s="15" t="s">
        <v>87</v>
      </c>
      <c r="B70" s="6">
        <v>3</v>
      </c>
      <c r="C70" s="6">
        <v>52</v>
      </c>
      <c r="D70" s="1" t="s">
        <v>30</v>
      </c>
      <c r="E70" s="1">
        <v>4</v>
      </c>
      <c r="F70" s="17">
        <f t="shared" si="0"/>
        <v>56</v>
      </c>
      <c r="G70" s="21" t="s">
        <v>113</v>
      </c>
      <c r="H70" s="22" t="s">
        <v>106</v>
      </c>
      <c r="I70" s="482"/>
    </row>
    <row r="71" spans="1:11" ht="15.75" thickBot="1" x14ac:dyDescent="0.3">
      <c r="A71" s="16" t="s">
        <v>87</v>
      </c>
      <c r="B71" s="8">
        <v>3</v>
      </c>
      <c r="C71" s="8">
        <v>52</v>
      </c>
      <c r="D71" s="5" t="s">
        <v>104</v>
      </c>
      <c r="E71" s="5">
        <v>5</v>
      </c>
      <c r="F71" s="18">
        <f t="shared" si="0"/>
        <v>57</v>
      </c>
      <c r="G71" s="35" t="s">
        <v>114</v>
      </c>
      <c r="H71" s="22" t="s">
        <v>106</v>
      </c>
      <c r="I71" s="482"/>
    </row>
    <row r="72" spans="1:11" x14ac:dyDescent="0.25">
      <c r="A72" s="33" t="s">
        <v>88</v>
      </c>
      <c r="B72" s="7">
        <v>4</v>
      </c>
      <c r="C72" s="7">
        <v>63</v>
      </c>
      <c r="D72" s="4" t="s">
        <v>27</v>
      </c>
      <c r="E72" s="4">
        <v>1</v>
      </c>
      <c r="F72" s="4">
        <f t="shared" si="0"/>
        <v>64</v>
      </c>
      <c r="G72" s="36" t="s">
        <v>115</v>
      </c>
      <c r="H72" s="38" t="s">
        <v>102</v>
      </c>
      <c r="I72" s="482"/>
    </row>
    <row r="73" spans="1:11" x14ac:dyDescent="0.25">
      <c r="A73" s="19" t="s">
        <v>88</v>
      </c>
      <c r="B73" s="6">
        <v>4</v>
      </c>
      <c r="C73" s="6">
        <v>63</v>
      </c>
      <c r="D73" s="1" t="s">
        <v>28</v>
      </c>
      <c r="E73" s="1">
        <v>2</v>
      </c>
      <c r="F73" s="1">
        <f t="shared" si="0"/>
        <v>65</v>
      </c>
      <c r="G73" s="34" t="s">
        <v>109</v>
      </c>
      <c r="H73" s="23" t="s">
        <v>102</v>
      </c>
      <c r="I73" s="482"/>
    </row>
    <row r="74" spans="1:11" x14ac:dyDescent="0.25">
      <c r="A74" s="19" t="s">
        <v>88</v>
      </c>
      <c r="B74" s="6">
        <v>4</v>
      </c>
      <c r="C74" s="6">
        <v>63</v>
      </c>
      <c r="D74" s="1" t="s">
        <v>29</v>
      </c>
      <c r="E74" s="1">
        <v>3</v>
      </c>
      <c r="F74" s="17">
        <f t="shared" si="0"/>
        <v>66</v>
      </c>
      <c r="G74" s="34" t="s">
        <v>116</v>
      </c>
      <c r="H74" s="23" t="s">
        <v>102</v>
      </c>
      <c r="I74" s="482"/>
    </row>
    <row r="75" spans="1:11" x14ac:dyDescent="0.25">
      <c r="A75" s="19" t="s">
        <v>88</v>
      </c>
      <c r="B75" s="6">
        <v>4</v>
      </c>
      <c r="C75" s="6">
        <v>63</v>
      </c>
      <c r="D75" s="1" t="s">
        <v>30</v>
      </c>
      <c r="E75" s="1">
        <v>4</v>
      </c>
      <c r="F75" s="17">
        <f t="shared" si="0"/>
        <v>67</v>
      </c>
      <c r="G75" s="21" t="s">
        <v>117</v>
      </c>
      <c r="H75" s="22" t="s">
        <v>106</v>
      </c>
      <c r="I75" s="482"/>
      <c r="J75" s="9"/>
    </row>
    <row r="76" spans="1:11" ht="15.75" thickBot="1" x14ac:dyDescent="0.3">
      <c r="A76" s="20" t="s">
        <v>88</v>
      </c>
      <c r="B76" s="8">
        <v>4</v>
      </c>
      <c r="C76" s="8">
        <v>63</v>
      </c>
      <c r="D76" s="5" t="s">
        <v>104</v>
      </c>
      <c r="E76" s="5">
        <v>5</v>
      </c>
      <c r="F76" s="18">
        <f t="shared" si="0"/>
        <v>68</v>
      </c>
      <c r="G76" s="35" t="s">
        <v>118</v>
      </c>
      <c r="H76" s="22" t="s">
        <v>106</v>
      </c>
      <c r="I76" s="482"/>
      <c r="J76" s="10"/>
      <c r="K76" s="10"/>
    </row>
    <row r="77" spans="1:11" x14ac:dyDescent="0.25">
      <c r="A77" s="14" t="s">
        <v>89</v>
      </c>
      <c r="B77" s="7">
        <v>5</v>
      </c>
      <c r="C77" s="7">
        <v>74</v>
      </c>
      <c r="D77" s="4" t="s">
        <v>27</v>
      </c>
      <c r="E77" s="4">
        <v>1</v>
      </c>
      <c r="F77" s="4">
        <f t="shared" si="0"/>
        <v>75</v>
      </c>
      <c r="G77" s="42" t="s">
        <v>119</v>
      </c>
      <c r="H77" s="23" t="s">
        <v>102</v>
      </c>
      <c r="I77" s="482"/>
      <c r="J77" s="10"/>
      <c r="K77" s="10"/>
    </row>
    <row r="78" spans="1:11" x14ac:dyDescent="0.25">
      <c r="A78" s="15" t="s">
        <v>89</v>
      </c>
      <c r="B78" s="6">
        <v>5</v>
      </c>
      <c r="C78" s="6">
        <v>74</v>
      </c>
      <c r="D78" s="1" t="s">
        <v>28</v>
      </c>
      <c r="E78" s="1">
        <v>2</v>
      </c>
      <c r="F78" s="1">
        <f t="shared" si="0"/>
        <v>76</v>
      </c>
      <c r="G78" s="34" t="s">
        <v>120</v>
      </c>
      <c r="H78" s="23" t="s">
        <v>102</v>
      </c>
      <c r="I78" s="482"/>
      <c r="J78" s="9"/>
    </row>
    <row r="79" spans="1:11" x14ac:dyDescent="0.25">
      <c r="A79" s="15" t="s">
        <v>89</v>
      </c>
      <c r="B79" s="6">
        <v>5</v>
      </c>
      <c r="C79" s="6">
        <v>74</v>
      </c>
      <c r="D79" s="1" t="s">
        <v>29</v>
      </c>
      <c r="E79" s="1">
        <v>3</v>
      </c>
      <c r="F79" s="17">
        <f t="shared" si="0"/>
        <v>77</v>
      </c>
      <c r="G79" s="21" t="s">
        <v>114</v>
      </c>
      <c r="H79" s="22" t="s">
        <v>106</v>
      </c>
      <c r="I79" s="482"/>
      <c r="J79" s="9"/>
    </row>
    <row r="80" spans="1:11" x14ac:dyDescent="0.25">
      <c r="A80" s="15" t="s">
        <v>89</v>
      </c>
      <c r="B80" s="6">
        <v>5</v>
      </c>
      <c r="C80" s="6">
        <v>74</v>
      </c>
      <c r="D80" s="1" t="s">
        <v>30</v>
      </c>
      <c r="E80" s="1">
        <v>4</v>
      </c>
      <c r="F80" s="17">
        <f t="shared" si="0"/>
        <v>78</v>
      </c>
      <c r="G80" s="21" t="s">
        <v>118</v>
      </c>
      <c r="H80" s="22" t="s">
        <v>106</v>
      </c>
      <c r="I80" s="482"/>
      <c r="J80" s="9"/>
    </row>
    <row r="81" spans="1:10" ht="15.75" thickBot="1" x14ac:dyDescent="0.3">
      <c r="A81" s="16" t="s">
        <v>89</v>
      </c>
      <c r="B81" s="8">
        <v>5</v>
      </c>
      <c r="C81" s="8">
        <v>74</v>
      </c>
      <c r="D81" s="5" t="s">
        <v>104</v>
      </c>
      <c r="E81" s="5">
        <v>5</v>
      </c>
      <c r="F81" s="18">
        <f t="shared" si="0"/>
        <v>79</v>
      </c>
      <c r="G81" s="35" t="s">
        <v>121</v>
      </c>
      <c r="H81" s="22" t="s">
        <v>106</v>
      </c>
      <c r="I81" s="483"/>
      <c r="J81" s="9"/>
    </row>
    <row r="82" spans="1:10" x14ac:dyDescent="0.25">
      <c r="A82" s="14" t="s">
        <v>83</v>
      </c>
      <c r="B82" s="7">
        <v>1</v>
      </c>
      <c r="C82" s="7">
        <v>30</v>
      </c>
      <c r="D82" s="49" t="s">
        <v>82</v>
      </c>
      <c r="E82" s="26">
        <v>116</v>
      </c>
      <c r="F82" s="46">
        <f t="shared" si="0"/>
        <v>146</v>
      </c>
      <c r="G82" s="36" t="s">
        <v>122</v>
      </c>
      <c r="H82" s="38" t="s">
        <v>102</v>
      </c>
      <c r="I82" s="478" t="s">
        <v>123</v>
      </c>
      <c r="J82" s="9"/>
    </row>
    <row r="83" spans="1:10" x14ac:dyDescent="0.25">
      <c r="A83" s="15" t="s">
        <v>83</v>
      </c>
      <c r="B83" s="6">
        <v>1</v>
      </c>
      <c r="C83" s="6">
        <v>30</v>
      </c>
      <c r="D83" s="44" t="s">
        <v>84</v>
      </c>
      <c r="E83" s="27">
        <v>117</v>
      </c>
      <c r="F83" s="47">
        <f t="shared" si="0"/>
        <v>147</v>
      </c>
      <c r="G83" s="34" t="s">
        <v>120</v>
      </c>
      <c r="H83" s="23" t="s">
        <v>102</v>
      </c>
      <c r="I83" s="479"/>
      <c r="J83" s="9"/>
    </row>
    <row r="84" spans="1:10" ht="15.75" thickBot="1" x14ac:dyDescent="0.3">
      <c r="A84" s="16" t="s">
        <v>83</v>
      </c>
      <c r="B84" s="8">
        <v>1</v>
      </c>
      <c r="C84" s="8">
        <v>30</v>
      </c>
      <c r="D84" s="50" t="s">
        <v>86</v>
      </c>
      <c r="E84" s="28">
        <v>118</v>
      </c>
      <c r="F84" s="48">
        <f t="shared" si="0"/>
        <v>148</v>
      </c>
      <c r="G84" s="35" t="s">
        <v>118</v>
      </c>
      <c r="H84" s="22" t="s">
        <v>106</v>
      </c>
      <c r="I84" s="479"/>
      <c r="J84" s="9"/>
    </row>
    <row r="85" spans="1:10" x14ac:dyDescent="0.25">
      <c r="A85" s="14" t="s">
        <v>85</v>
      </c>
      <c r="B85" s="7">
        <v>2</v>
      </c>
      <c r="C85" s="7">
        <v>42</v>
      </c>
      <c r="D85" s="49" t="s">
        <v>82</v>
      </c>
      <c r="E85" s="46">
        <v>116</v>
      </c>
      <c r="F85" s="46">
        <f t="shared" si="0"/>
        <v>158</v>
      </c>
      <c r="G85" s="36" t="s">
        <v>124</v>
      </c>
      <c r="H85" s="38" t="s">
        <v>102</v>
      </c>
      <c r="I85" s="479"/>
      <c r="J85" s="9"/>
    </row>
    <row r="86" spans="1:10" x14ac:dyDescent="0.25">
      <c r="A86" s="15" t="s">
        <v>85</v>
      </c>
      <c r="B86" s="6">
        <v>2</v>
      </c>
      <c r="C86" s="6">
        <v>42</v>
      </c>
      <c r="D86" s="44" t="s">
        <v>84</v>
      </c>
      <c r="E86" s="47">
        <v>117</v>
      </c>
      <c r="F86" s="47">
        <f t="shared" si="0"/>
        <v>159</v>
      </c>
      <c r="G86" s="34" t="s">
        <v>125</v>
      </c>
      <c r="H86" s="23" t="s">
        <v>102</v>
      </c>
      <c r="I86" s="479"/>
      <c r="J86" s="9"/>
    </row>
    <row r="87" spans="1:10" ht="15.75" thickBot="1" x14ac:dyDescent="0.3">
      <c r="A87" s="16" t="s">
        <v>85</v>
      </c>
      <c r="B87" s="8">
        <v>2</v>
      </c>
      <c r="C87" s="8">
        <v>42</v>
      </c>
      <c r="D87" s="50" t="s">
        <v>86</v>
      </c>
      <c r="E87" s="48">
        <v>118</v>
      </c>
      <c r="F87" s="48">
        <f t="shared" si="0"/>
        <v>160</v>
      </c>
      <c r="G87" s="35" t="s">
        <v>126</v>
      </c>
      <c r="H87" s="22" t="s">
        <v>106</v>
      </c>
      <c r="I87" s="479"/>
      <c r="J87" s="9"/>
    </row>
    <row r="88" spans="1:10" x14ac:dyDescent="0.25">
      <c r="A88" s="14" t="s">
        <v>87</v>
      </c>
      <c r="B88" s="7">
        <v>3</v>
      </c>
      <c r="C88" s="7">
        <v>52</v>
      </c>
      <c r="D88" s="49" t="s">
        <v>82</v>
      </c>
      <c r="E88" s="46">
        <v>116</v>
      </c>
      <c r="F88" s="46">
        <f t="shared" si="0"/>
        <v>168</v>
      </c>
      <c r="G88" s="42" t="s">
        <v>127</v>
      </c>
      <c r="H88" s="23" t="s">
        <v>102</v>
      </c>
      <c r="I88" s="479"/>
      <c r="J88" s="9"/>
    </row>
    <row r="89" spans="1:10" x14ac:dyDescent="0.25">
      <c r="A89" s="15" t="s">
        <v>87</v>
      </c>
      <c r="B89" s="6">
        <v>3</v>
      </c>
      <c r="C89" s="6">
        <v>52</v>
      </c>
      <c r="D89" s="44" t="s">
        <v>84</v>
      </c>
      <c r="E89" s="47">
        <v>117</v>
      </c>
      <c r="F89" s="47">
        <f t="shared" si="0"/>
        <v>169</v>
      </c>
      <c r="G89" s="21" t="s">
        <v>128</v>
      </c>
      <c r="H89" s="22" t="s">
        <v>106</v>
      </c>
      <c r="I89" s="479"/>
      <c r="J89" s="9"/>
    </row>
    <row r="90" spans="1:10" ht="15.75" thickBot="1" x14ac:dyDescent="0.3">
      <c r="A90" s="16" t="s">
        <v>87</v>
      </c>
      <c r="B90" s="8">
        <v>3</v>
      </c>
      <c r="C90" s="8">
        <v>52</v>
      </c>
      <c r="D90" s="50" t="s">
        <v>86</v>
      </c>
      <c r="E90" s="48">
        <v>118</v>
      </c>
      <c r="F90" s="48">
        <f t="shared" si="0"/>
        <v>170</v>
      </c>
      <c r="G90" s="35" t="s">
        <v>129</v>
      </c>
      <c r="H90" s="22" t="s">
        <v>106</v>
      </c>
      <c r="I90" s="479"/>
      <c r="J90" s="9"/>
    </row>
    <row r="91" spans="1:10" x14ac:dyDescent="0.25">
      <c r="A91" s="33" t="s">
        <v>130</v>
      </c>
      <c r="B91" s="7">
        <v>4</v>
      </c>
      <c r="C91" s="7">
        <v>63</v>
      </c>
      <c r="D91" s="49" t="s">
        <v>82</v>
      </c>
      <c r="E91" s="46">
        <v>116</v>
      </c>
      <c r="F91" s="46">
        <f t="shared" si="0"/>
        <v>179</v>
      </c>
      <c r="G91" s="42" t="s">
        <v>125</v>
      </c>
      <c r="H91" s="23" t="s">
        <v>102</v>
      </c>
      <c r="I91" s="479"/>
      <c r="J91" s="9"/>
    </row>
    <row r="92" spans="1:10" x14ac:dyDescent="0.25">
      <c r="A92" s="19" t="s">
        <v>130</v>
      </c>
      <c r="B92" s="6">
        <v>4</v>
      </c>
      <c r="C92" s="6">
        <v>63</v>
      </c>
      <c r="D92" s="44" t="s">
        <v>84</v>
      </c>
      <c r="E92" s="47">
        <v>117</v>
      </c>
      <c r="F92" s="47">
        <f t="shared" si="0"/>
        <v>180</v>
      </c>
      <c r="G92" s="21" t="s">
        <v>126</v>
      </c>
      <c r="H92" s="22" t="s">
        <v>106</v>
      </c>
      <c r="I92" s="479"/>
      <c r="J92" s="9"/>
    </row>
    <row r="93" spans="1:10" ht="15.75" thickBot="1" x14ac:dyDescent="0.3">
      <c r="A93" s="20" t="s">
        <v>88</v>
      </c>
      <c r="B93" s="8">
        <v>4</v>
      </c>
      <c r="C93" s="8">
        <v>63</v>
      </c>
      <c r="D93" s="50" t="s">
        <v>86</v>
      </c>
      <c r="E93" s="48">
        <v>118</v>
      </c>
      <c r="F93" s="48">
        <f t="shared" si="0"/>
        <v>181</v>
      </c>
      <c r="G93" s="35" t="s">
        <v>131</v>
      </c>
      <c r="H93" s="22" t="s">
        <v>106</v>
      </c>
      <c r="I93" s="479"/>
      <c r="J93" s="9"/>
    </row>
    <row r="94" spans="1:10" x14ac:dyDescent="0.25">
      <c r="A94" s="14" t="s">
        <v>89</v>
      </c>
      <c r="B94" s="7">
        <v>5</v>
      </c>
      <c r="C94" s="7">
        <v>74</v>
      </c>
      <c r="D94" s="49" t="s">
        <v>82</v>
      </c>
      <c r="E94" s="46">
        <v>116</v>
      </c>
      <c r="F94" s="46">
        <f t="shared" si="0"/>
        <v>190</v>
      </c>
      <c r="G94" s="43" t="s">
        <v>121</v>
      </c>
      <c r="H94" s="22" t="s">
        <v>106</v>
      </c>
      <c r="I94" s="479"/>
      <c r="J94" s="9"/>
    </row>
    <row r="95" spans="1:10" x14ac:dyDescent="0.25">
      <c r="A95" s="15" t="s">
        <v>89</v>
      </c>
      <c r="B95" s="6">
        <v>5</v>
      </c>
      <c r="C95" s="6">
        <v>74</v>
      </c>
      <c r="D95" s="44" t="s">
        <v>84</v>
      </c>
      <c r="E95" s="47">
        <v>117</v>
      </c>
      <c r="F95" s="47">
        <f t="shared" si="0"/>
        <v>191</v>
      </c>
      <c r="G95" s="21" t="s">
        <v>132</v>
      </c>
      <c r="H95" s="22" t="s">
        <v>106</v>
      </c>
      <c r="I95" s="479"/>
      <c r="J95" s="9"/>
    </row>
    <row r="96" spans="1:10" ht="15.75" thickBot="1" x14ac:dyDescent="0.3">
      <c r="A96" s="16" t="s">
        <v>89</v>
      </c>
      <c r="B96" s="8">
        <v>5</v>
      </c>
      <c r="C96" s="8">
        <v>74</v>
      </c>
      <c r="D96" s="50" t="s">
        <v>86</v>
      </c>
      <c r="E96" s="48">
        <v>118</v>
      </c>
      <c r="F96" s="48">
        <f t="shared" si="0"/>
        <v>192</v>
      </c>
      <c r="G96" s="35" t="s">
        <v>133</v>
      </c>
      <c r="H96" s="22" t="s">
        <v>106</v>
      </c>
      <c r="I96" s="480"/>
      <c r="J96" s="9"/>
    </row>
    <row r="97" spans="1:15" x14ac:dyDescent="0.25">
      <c r="B97" s="9"/>
      <c r="C97" s="9"/>
      <c r="D97" s="9"/>
      <c r="E97" s="10"/>
      <c r="F97" s="9"/>
      <c r="G97" s="9"/>
      <c r="H97" s="9"/>
      <c r="I97" s="9"/>
      <c r="J97" s="9"/>
    </row>
    <row r="100" spans="1:15" ht="220.5" x14ac:dyDescent="0.25">
      <c r="B100" s="53" t="s">
        <v>134</v>
      </c>
      <c r="C100" s="54" t="s">
        <v>135</v>
      </c>
      <c r="D100" s="55" t="s">
        <v>136</v>
      </c>
      <c r="E100" s="56" t="s">
        <v>137</v>
      </c>
      <c r="F100" s="56" t="s">
        <v>138</v>
      </c>
      <c r="G100" s="54" t="s">
        <v>139</v>
      </c>
      <c r="H100" s="57" t="s">
        <v>140</v>
      </c>
      <c r="I100" s="57" t="s">
        <v>141</v>
      </c>
      <c r="J100" s="58" t="s">
        <v>142</v>
      </c>
      <c r="K100" s="54" t="s">
        <v>143</v>
      </c>
      <c r="L100" s="54" t="s">
        <v>144</v>
      </c>
      <c r="M100" s="59" t="s">
        <v>145</v>
      </c>
      <c r="N100" s="59" t="s">
        <v>146</v>
      </c>
      <c r="O100" s="59" t="s">
        <v>147</v>
      </c>
    </row>
    <row r="101" spans="1:15" x14ac:dyDescent="0.25">
      <c r="B101" s="6">
        <v>5</v>
      </c>
      <c r="C101" s="6">
        <v>15</v>
      </c>
      <c r="D101" s="32">
        <v>15</v>
      </c>
      <c r="E101" s="6">
        <v>15</v>
      </c>
      <c r="F101" s="6">
        <v>10</v>
      </c>
      <c r="G101" s="6">
        <v>30</v>
      </c>
      <c r="H101" s="2" t="s">
        <v>148</v>
      </c>
      <c r="I101" s="2">
        <v>15</v>
      </c>
      <c r="J101" s="6" t="s">
        <v>149</v>
      </c>
      <c r="K101" s="6" t="s">
        <v>149</v>
      </c>
      <c r="L101" s="6" t="s">
        <v>149</v>
      </c>
      <c r="M101" s="6" t="s">
        <v>149</v>
      </c>
      <c r="N101" s="6" t="s">
        <v>149</v>
      </c>
      <c r="O101" s="6" t="s">
        <v>149</v>
      </c>
    </row>
    <row r="102" spans="1:15" x14ac:dyDescent="0.25">
      <c r="B102" s="6">
        <v>0</v>
      </c>
      <c r="C102" s="6">
        <v>0</v>
      </c>
      <c r="D102" s="6">
        <v>10</v>
      </c>
      <c r="E102" s="6">
        <v>0</v>
      </c>
      <c r="F102" s="32">
        <v>0</v>
      </c>
      <c r="G102" s="6">
        <v>0</v>
      </c>
      <c r="H102" s="2" t="s">
        <v>150</v>
      </c>
      <c r="I102" s="2">
        <v>15</v>
      </c>
      <c r="J102" s="6" t="s">
        <v>151</v>
      </c>
      <c r="K102" s="6" t="s">
        <v>151</v>
      </c>
      <c r="L102" s="6" t="s">
        <v>151</v>
      </c>
      <c r="M102" s="6" t="s">
        <v>151</v>
      </c>
      <c r="N102" s="6" t="s">
        <v>151</v>
      </c>
      <c r="O102" s="6" t="s">
        <v>151</v>
      </c>
    </row>
    <row r="103" spans="1:15" x14ac:dyDescent="0.25">
      <c r="A103" s="29" t="s">
        <v>152</v>
      </c>
      <c r="B103" s="29" t="s">
        <v>153</v>
      </c>
      <c r="C103" s="6" t="s">
        <v>154</v>
      </c>
      <c r="D103" s="6" t="s">
        <v>155</v>
      </c>
      <c r="E103" s="6" t="s">
        <v>154</v>
      </c>
      <c r="F103" s="6" t="s">
        <v>154</v>
      </c>
      <c r="G103" s="6" t="s">
        <v>154</v>
      </c>
      <c r="H103" s="2" t="s">
        <v>156</v>
      </c>
      <c r="I103" s="2">
        <v>15</v>
      </c>
      <c r="M103" s="6" t="s">
        <v>157</v>
      </c>
      <c r="N103" s="6" t="s">
        <v>157</v>
      </c>
      <c r="O103" s="6" t="s">
        <v>157</v>
      </c>
    </row>
    <row r="104" spans="1:15" ht="18.75" customHeight="1" x14ac:dyDescent="0.25">
      <c r="A104" s="11" t="s">
        <v>158</v>
      </c>
      <c r="B104" s="32" t="s">
        <v>159</v>
      </c>
      <c r="C104" s="6" t="s">
        <v>159</v>
      </c>
      <c r="D104" s="6" t="s">
        <v>149</v>
      </c>
      <c r="E104" s="6" t="s">
        <v>151</v>
      </c>
      <c r="H104" s="2" t="s">
        <v>160</v>
      </c>
      <c r="I104" s="2">
        <v>15</v>
      </c>
    </row>
    <row r="105" spans="1:15" x14ac:dyDescent="0.25">
      <c r="A105" s="6" t="s">
        <v>161</v>
      </c>
      <c r="B105" s="32" t="s">
        <v>162</v>
      </c>
      <c r="C105" s="6" t="s">
        <v>163</v>
      </c>
      <c r="D105" s="6" t="s">
        <v>149</v>
      </c>
      <c r="E105" s="6" t="s">
        <v>151</v>
      </c>
      <c r="H105" s="2" t="s">
        <v>164</v>
      </c>
      <c r="I105" s="2">
        <v>15</v>
      </c>
    </row>
    <row r="106" spans="1:15" x14ac:dyDescent="0.25">
      <c r="A106" s="6" t="s">
        <v>165</v>
      </c>
      <c r="B106" s="32" t="s">
        <v>166</v>
      </c>
      <c r="C106" s="6" t="s">
        <v>162</v>
      </c>
      <c r="D106" s="6" t="s">
        <v>151</v>
      </c>
      <c r="E106" s="6" t="s">
        <v>149</v>
      </c>
      <c r="H106" s="2" t="s">
        <v>167</v>
      </c>
      <c r="I106" s="2">
        <v>15</v>
      </c>
    </row>
    <row r="107" spans="1:15" x14ac:dyDescent="0.25">
      <c r="A107" s="6" t="s">
        <v>168</v>
      </c>
      <c r="H107" s="2" t="s">
        <v>169</v>
      </c>
      <c r="I107" s="2">
        <v>15</v>
      </c>
    </row>
    <row r="108" spans="1:15" x14ac:dyDescent="0.25">
      <c r="A108" s="6" t="s">
        <v>170</v>
      </c>
      <c r="H108" s="52" t="s">
        <v>171</v>
      </c>
      <c r="I108" s="52">
        <v>0</v>
      </c>
    </row>
    <row r="109" spans="1:15" x14ac:dyDescent="0.25">
      <c r="A109" s="6" t="s">
        <v>172</v>
      </c>
    </row>
    <row r="110" spans="1:15" ht="30" x14ac:dyDescent="0.25">
      <c r="A110" s="11" t="s">
        <v>173</v>
      </c>
      <c r="B110" s="12"/>
    </row>
    <row r="111" spans="1:15" x14ac:dyDescent="0.25">
      <c r="A111" s="6" t="s">
        <v>174</v>
      </c>
      <c r="B111" s="12"/>
    </row>
    <row r="112" spans="1:15" x14ac:dyDescent="0.25">
      <c r="B112" s="12"/>
    </row>
  </sheetData>
  <mergeCells count="11">
    <mergeCell ref="A55:A56"/>
    <mergeCell ref="F55:F56"/>
    <mergeCell ref="E55:E56"/>
    <mergeCell ref="C55:C56"/>
    <mergeCell ref="B55:B56"/>
    <mergeCell ref="I82:I96"/>
    <mergeCell ref="I57:I81"/>
    <mergeCell ref="B16:C16"/>
    <mergeCell ref="G55:G56"/>
    <mergeCell ref="H55:H56"/>
    <mergeCell ref="D55:D56"/>
  </mergeCell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0"/>
  <sheetViews>
    <sheetView topLeftCell="A6" zoomScale="93" zoomScaleNormal="93" workbookViewId="0">
      <selection activeCell="G9" sqref="G9"/>
    </sheetView>
  </sheetViews>
  <sheetFormatPr baseColWidth="10" defaultColWidth="11.42578125" defaultRowHeight="12.75" x14ac:dyDescent="0.2"/>
  <cols>
    <col min="1" max="1" width="56" style="82" customWidth="1"/>
    <col min="2" max="2" width="9.140625" style="82" customWidth="1"/>
    <col min="3" max="3" width="59.28515625" style="82" customWidth="1"/>
    <col min="4" max="4" width="58.42578125" style="82" customWidth="1"/>
    <col min="5" max="5" width="43.42578125" style="82" customWidth="1"/>
    <col min="6" max="6" width="19.85546875" style="82" customWidth="1"/>
    <col min="7" max="7" width="17.42578125" style="82" customWidth="1"/>
    <col min="8" max="8" width="11.42578125" style="82" customWidth="1"/>
    <col min="9" max="16384" width="11.42578125" style="82"/>
  </cols>
  <sheetData>
    <row r="1" spans="1:9" s="67" customFormat="1" ht="106.5" customHeight="1" x14ac:dyDescent="0.25">
      <c r="A1" s="499" t="s">
        <v>218</v>
      </c>
      <c r="B1" s="499"/>
      <c r="C1" s="499"/>
      <c r="D1" s="499"/>
      <c r="E1" s="499"/>
      <c r="F1" s="499"/>
      <c r="G1" s="499"/>
      <c r="H1" s="499"/>
      <c r="I1" s="499"/>
    </row>
    <row r="2" spans="1:9" s="71" customFormat="1" ht="16.5" x14ac:dyDescent="0.25">
      <c r="A2" s="68" t="s">
        <v>175</v>
      </c>
      <c r="B2" s="500" t="s">
        <v>176</v>
      </c>
      <c r="C2" s="500"/>
      <c r="D2" s="69"/>
      <c r="E2" s="69"/>
      <c r="F2" s="69"/>
      <c r="G2" s="70"/>
      <c r="H2" s="69"/>
      <c r="I2" s="69"/>
    </row>
    <row r="3" spans="1:9" s="71" customFormat="1" ht="16.5" x14ac:dyDescent="0.25">
      <c r="A3" s="68" t="s">
        <v>177</v>
      </c>
      <c r="B3" s="501" t="s">
        <v>219</v>
      </c>
      <c r="C3" s="501"/>
      <c r="D3" s="69"/>
      <c r="E3" s="69"/>
      <c r="F3" s="69"/>
      <c r="G3" s="70"/>
      <c r="H3" s="69"/>
      <c r="I3" s="69"/>
    </row>
    <row r="4" spans="1:9" s="71" customFormat="1" ht="21.75" customHeight="1" x14ac:dyDescent="0.25">
      <c r="A4" s="72" t="s">
        <v>178</v>
      </c>
      <c r="B4" s="502" t="s">
        <v>220</v>
      </c>
      <c r="C4" s="502"/>
      <c r="D4" s="69"/>
      <c r="E4" s="69"/>
      <c r="F4" s="69"/>
      <c r="G4" s="70"/>
      <c r="H4" s="69"/>
      <c r="I4" s="69"/>
    </row>
    <row r="5" spans="1:9" s="71" customFormat="1" ht="38.25" customHeight="1" x14ac:dyDescent="0.25">
      <c r="A5" s="503" t="s">
        <v>179</v>
      </c>
      <c r="B5" s="504"/>
      <c r="C5" s="504"/>
      <c r="D5" s="504"/>
      <c r="E5" s="504"/>
      <c r="F5" s="505"/>
      <c r="G5" s="506"/>
      <c r="H5" s="69"/>
      <c r="I5" s="69"/>
    </row>
    <row r="6" spans="1:9" s="71" customFormat="1" ht="44.25" customHeight="1" x14ac:dyDescent="0.25">
      <c r="A6" s="73" t="s">
        <v>180</v>
      </c>
      <c r="B6" s="498" t="s">
        <v>181</v>
      </c>
      <c r="C6" s="498"/>
      <c r="D6" s="74" t="s">
        <v>182</v>
      </c>
      <c r="E6" s="75" t="s">
        <v>183</v>
      </c>
      <c r="F6" s="76" t="s">
        <v>184</v>
      </c>
      <c r="G6" s="77" t="s">
        <v>185</v>
      </c>
      <c r="H6" s="69"/>
      <c r="I6" s="69"/>
    </row>
    <row r="7" spans="1:9" s="71" customFormat="1" ht="79.5" customHeight="1" x14ac:dyDescent="0.25">
      <c r="A7" s="83" t="s">
        <v>186</v>
      </c>
      <c r="B7" s="89" t="s">
        <v>187</v>
      </c>
      <c r="C7" s="78" t="s">
        <v>188</v>
      </c>
      <c r="D7" s="78" t="s">
        <v>189</v>
      </c>
      <c r="E7" s="79" t="s">
        <v>190</v>
      </c>
      <c r="F7" s="80">
        <v>44563</v>
      </c>
      <c r="G7" s="81">
        <v>44742</v>
      </c>
      <c r="H7" s="69"/>
      <c r="I7" s="69"/>
    </row>
    <row r="8" spans="1:9" s="71" customFormat="1" ht="50.1" customHeight="1" x14ac:dyDescent="0.25">
      <c r="A8" s="494" t="s">
        <v>191</v>
      </c>
      <c r="B8" s="78" t="s">
        <v>192</v>
      </c>
      <c r="C8" s="78" t="s">
        <v>1777</v>
      </c>
      <c r="D8" s="78" t="s">
        <v>193</v>
      </c>
      <c r="E8" s="78" t="s">
        <v>194</v>
      </c>
      <c r="F8" s="80">
        <v>44563</v>
      </c>
      <c r="G8" s="81">
        <v>44592</v>
      </c>
      <c r="H8" s="69"/>
      <c r="I8" s="69"/>
    </row>
    <row r="9" spans="1:9" s="71" customFormat="1" ht="50.1" customHeight="1" x14ac:dyDescent="0.25">
      <c r="A9" s="495"/>
      <c r="B9" s="78" t="s">
        <v>195</v>
      </c>
      <c r="C9" s="78" t="s">
        <v>196</v>
      </c>
      <c r="D9" s="78" t="s">
        <v>197</v>
      </c>
      <c r="E9" s="78" t="s">
        <v>194</v>
      </c>
      <c r="F9" s="80">
        <v>44593</v>
      </c>
      <c r="G9" s="81">
        <v>44742</v>
      </c>
      <c r="H9" s="69"/>
      <c r="I9" s="69"/>
    </row>
    <row r="10" spans="1:9" s="71" customFormat="1" ht="50.1" customHeight="1" x14ac:dyDescent="0.25">
      <c r="A10" s="494" t="s">
        <v>198</v>
      </c>
      <c r="B10" s="78" t="s">
        <v>199</v>
      </c>
      <c r="C10" s="78" t="s">
        <v>1778</v>
      </c>
      <c r="D10" s="78" t="s">
        <v>200</v>
      </c>
      <c r="E10" s="78" t="s">
        <v>194</v>
      </c>
      <c r="F10" s="80">
        <v>44563</v>
      </c>
      <c r="G10" s="81">
        <v>44592</v>
      </c>
      <c r="H10" s="69"/>
      <c r="I10" s="69"/>
    </row>
    <row r="11" spans="1:9" s="71" customFormat="1" ht="66" customHeight="1" x14ac:dyDescent="0.25">
      <c r="A11" s="495"/>
      <c r="B11" s="78" t="s">
        <v>201</v>
      </c>
      <c r="C11" s="78" t="s">
        <v>1779</v>
      </c>
      <c r="D11" s="78" t="s">
        <v>202</v>
      </c>
      <c r="E11" s="78" t="s">
        <v>194</v>
      </c>
      <c r="F11" s="80">
        <v>44563</v>
      </c>
      <c r="G11" s="81">
        <v>44651</v>
      </c>
      <c r="H11" s="69"/>
      <c r="I11" s="69"/>
    </row>
    <row r="12" spans="1:9" s="71" customFormat="1" ht="50.1" customHeight="1" x14ac:dyDescent="0.25">
      <c r="A12" s="84" t="s">
        <v>203</v>
      </c>
      <c r="B12" s="78" t="s">
        <v>204</v>
      </c>
      <c r="C12" s="78" t="s">
        <v>1780</v>
      </c>
      <c r="D12" s="78" t="s">
        <v>205</v>
      </c>
      <c r="E12" s="78" t="s">
        <v>194</v>
      </c>
      <c r="F12" s="80">
        <v>44592</v>
      </c>
      <c r="G12" s="81">
        <v>44936</v>
      </c>
      <c r="H12" s="69"/>
      <c r="I12" s="69"/>
    </row>
    <row r="13" spans="1:9" s="92" customFormat="1" ht="50.1" customHeight="1" x14ac:dyDescent="0.25">
      <c r="A13" s="496" t="s">
        <v>206</v>
      </c>
      <c r="B13" s="86" t="s">
        <v>207</v>
      </c>
      <c r="C13" s="86" t="s">
        <v>1781</v>
      </c>
      <c r="D13" s="86" t="s">
        <v>208</v>
      </c>
      <c r="E13" s="86" t="s">
        <v>209</v>
      </c>
      <c r="F13" s="87">
        <v>44682</v>
      </c>
      <c r="G13" s="85" t="s">
        <v>1782</v>
      </c>
      <c r="H13" s="91"/>
      <c r="I13" s="91"/>
    </row>
    <row r="14" spans="1:9" s="92" customFormat="1" ht="50.1" customHeight="1" x14ac:dyDescent="0.25">
      <c r="A14" s="495"/>
      <c r="B14" s="86" t="s">
        <v>210</v>
      </c>
      <c r="C14" s="86" t="s">
        <v>1781</v>
      </c>
      <c r="D14" s="86" t="s">
        <v>208</v>
      </c>
      <c r="E14" s="86" t="s">
        <v>209</v>
      </c>
      <c r="F14" s="87" t="s">
        <v>221</v>
      </c>
      <c r="G14" s="88" t="s">
        <v>1783</v>
      </c>
      <c r="H14" s="91"/>
      <c r="I14" s="91"/>
    </row>
    <row r="15" spans="1:9" s="92" customFormat="1" ht="50.1" customHeight="1" thickBot="1" x14ac:dyDescent="0.3">
      <c r="A15" s="497"/>
      <c r="B15" s="90" t="s">
        <v>211</v>
      </c>
      <c r="C15" s="86" t="s">
        <v>1781</v>
      </c>
      <c r="D15" s="86" t="s">
        <v>208</v>
      </c>
      <c r="E15" s="86" t="s">
        <v>209</v>
      </c>
      <c r="F15" s="87" t="s">
        <v>212</v>
      </c>
      <c r="G15" s="85" t="s">
        <v>1784</v>
      </c>
      <c r="H15" s="91"/>
      <c r="I15" s="91"/>
    </row>
    <row r="17" spans="1:6" ht="12.75" customHeight="1" x14ac:dyDescent="0.2">
      <c r="A17" s="493" t="s">
        <v>213</v>
      </c>
      <c r="B17" s="493"/>
      <c r="C17" s="493"/>
      <c r="D17" s="95"/>
      <c r="E17" s="95"/>
      <c r="F17" s="95"/>
    </row>
    <row r="18" spans="1:6" ht="12.75" customHeight="1" x14ac:dyDescent="0.2">
      <c r="A18" s="493"/>
      <c r="B18" s="493"/>
      <c r="C18" s="493"/>
      <c r="D18" s="95"/>
      <c r="E18" s="95"/>
      <c r="F18" s="95"/>
    </row>
    <row r="19" spans="1:6" ht="20.100000000000001" customHeight="1" x14ac:dyDescent="0.2">
      <c r="A19" s="93" t="s">
        <v>214</v>
      </c>
      <c r="B19" s="492" t="s">
        <v>215</v>
      </c>
      <c r="C19" s="492"/>
      <c r="D19" s="96"/>
      <c r="E19" s="96"/>
      <c r="F19" s="96"/>
    </row>
    <row r="20" spans="1:6" ht="20.100000000000001" customHeight="1" x14ac:dyDescent="0.2">
      <c r="A20" s="93" t="s">
        <v>216</v>
      </c>
      <c r="B20" s="492" t="s">
        <v>217</v>
      </c>
      <c r="C20" s="492"/>
      <c r="D20" s="94"/>
      <c r="E20" s="94"/>
      <c r="F20" s="94"/>
    </row>
  </sheetData>
  <mergeCells count="12">
    <mergeCell ref="B6:C6"/>
    <mergeCell ref="A1:I1"/>
    <mergeCell ref="B2:C2"/>
    <mergeCell ref="B3:C3"/>
    <mergeCell ref="B4:C4"/>
    <mergeCell ref="A5:G5"/>
    <mergeCell ref="B19:C19"/>
    <mergeCell ref="B20:C20"/>
    <mergeCell ref="A17:C18"/>
    <mergeCell ref="A8:A9"/>
    <mergeCell ref="A10:A11"/>
    <mergeCell ref="A13:A15"/>
  </mergeCells>
  <pageMargins left="0.7" right="0.7" top="0.75" bottom="0.75" header="0.3" footer="0.3"/>
  <pageSetup orientation="portrait" verticalDpi="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93"/>
  <sheetViews>
    <sheetView showGridLines="0" showRuler="0" showWhiteSpace="0" topLeftCell="AI21" zoomScale="77" zoomScaleNormal="77" zoomScaleSheetLayoutView="110" workbookViewId="0">
      <selection activeCell="AO12" sqref="AO12"/>
    </sheetView>
  </sheetViews>
  <sheetFormatPr baseColWidth="10" defaultColWidth="11.42578125" defaultRowHeight="14.25" x14ac:dyDescent="0.2"/>
  <cols>
    <col min="1" max="1" width="11.42578125" style="98"/>
    <col min="2" max="2" width="28.5703125" style="98" customWidth="1"/>
    <col min="3" max="4" width="18.42578125" style="98" customWidth="1"/>
    <col min="5" max="5" width="17.5703125" style="98" customWidth="1"/>
    <col min="6" max="6" width="19.5703125" style="98" customWidth="1"/>
    <col min="7" max="7" width="40.28515625" style="98" customWidth="1"/>
    <col min="8" max="8" width="19" style="98" customWidth="1"/>
    <col min="9" max="9" width="25.7109375" style="98" customWidth="1"/>
    <col min="10" max="10" width="12.7109375" style="98" customWidth="1"/>
    <col min="11" max="13" width="11.42578125" style="98"/>
    <col min="14" max="14" width="14.85546875" style="98" customWidth="1"/>
    <col min="15" max="17" width="26.7109375" style="98" customWidth="1"/>
    <col min="18" max="18" width="12.140625" style="98" customWidth="1"/>
    <col min="19" max="19" width="7" style="98" customWidth="1"/>
    <col min="20" max="20" width="14.28515625" style="98" customWidth="1"/>
    <col min="21" max="21" width="8.85546875" style="98" customWidth="1"/>
    <col min="22" max="22" width="17.85546875" style="98" customWidth="1"/>
    <col min="23" max="23" width="62" style="98" customWidth="1"/>
    <col min="24" max="26" width="17" style="98" customWidth="1"/>
    <col min="27" max="28" width="14.140625" style="98" customWidth="1"/>
    <col min="29" max="29" width="17" style="98" customWidth="1"/>
    <col min="30" max="30" width="11.42578125" style="98" customWidth="1"/>
    <col min="31" max="31" width="13" style="98" customWidth="1"/>
    <col min="32" max="32" width="8.85546875" style="98" customWidth="1"/>
    <col min="33" max="33" width="9.85546875" style="98" hidden="1" customWidth="1"/>
    <col min="34" max="34" width="9" style="98" hidden="1" customWidth="1"/>
    <col min="35" max="35" width="12.7109375" style="98" customWidth="1"/>
    <col min="36" max="36" width="15.28515625" style="98" customWidth="1"/>
    <col min="37" max="37" width="21" style="98" customWidth="1"/>
    <col min="38" max="38" width="49.140625" style="98" customWidth="1"/>
    <col min="39" max="39" width="25.85546875" style="98" customWidth="1"/>
    <col min="40" max="40" width="14.5703125" style="98" customWidth="1"/>
    <col min="41" max="41" width="16.28515625" style="99" customWidth="1"/>
    <col min="42" max="42" width="15.140625" style="98" customWidth="1"/>
    <col min="43" max="43" width="11.42578125" style="98"/>
    <col min="44" max="44" width="15.140625" style="98" customWidth="1"/>
    <col min="45" max="45" width="36.5703125" style="99" customWidth="1"/>
    <col min="46" max="48" width="26.42578125" style="98" customWidth="1"/>
    <col min="49" max="49" width="15.5703125" style="98" customWidth="1"/>
    <col min="50" max="50" width="11.42578125" style="472"/>
    <col min="51" max="16384" width="11.42578125" style="98"/>
  </cols>
  <sheetData>
    <row r="1" spans="1:58" customFormat="1" ht="26.25" customHeight="1" x14ac:dyDescent="0.25">
      <c r="A1" s="186"/>
      <c r="B1" s="185"/>
      <c r="C1" s="519" t="s">
        <v>695</v>
      </c>
      <c r="D1" s="519"/>
      <c r="E1" s="519"/>
      <c r="F1" s="519"/>
      <c r="G1" s="519"/>
      <c r="H1" s="179" t="s">
        <v>694</v>
      </c>
      <c r="I1" s="182" t="s">
        <v>693</v>
      </c>
      <c r="J1" s="105"/>
      <c r="K1" s="105"/>
      <c r="L1" s="105"/>
      <c r="M1" s="105"/>
      <c r="N1" s="105"/>
      <c r="O1" s="105"/>
      <c r="P1" s="105"/>
      <c r="Q1" s="105"/>
      <c r="R1" s="105"/>
      <c r="S1" s="105"/>
      <c r="T1" s="105"/>
      <c r="U1" s="105"/>
      <c r="V1" s="105"/>
      <c r="W1" s="105"/>
      <c r="X1" s="105"/>
      <c r="Y1" s="105"/>
      <c r="Z1" s="105"/>
      <c r="AA1" s="105"/>
      <c r="AB1" s="105"/>
      <c r="AC1" s="105"/>
      <c r="AD1" s="105"/>
      <c r="AE1" s="105"/>
      <c r="AO1" s="177"/>
      <c r="AS1" s="177"/>
      <c r="AX1" s="473"/>
    </row>
    <row r="2" spans="1:58" customFormat="1" ht="22.5" customHeight="1" x14ac:dyDescent="0.25">
      <c r="A2" s="184"/>
      <c r="B2" s="183"/>
      <c r="C2" s="520" t="s">
        <v>692</v>
      </c>
      <c r="D2" s="521"/>
      <c r="E2" s="521"/>
      <c r="F2" s="521"/>
      <c r="G2" s="522"/>
      <c r="H2" s="179" t="s">
        <v>691</v>
      </c>
      <c r="I2" s="182">
        <v>1</v>
      </c>
      <c r="J2" s="105"/>
      <c r="K2" s="105"/>
      <c r="L2" s="105"/>
      <c r="M2" s="105"/>
      <c r="N2" s="105"/>
      <c r="O2" s="105"/>
      <c r="P2" s="105"/>
      <c r="Q2" s="105"/>
      <c r="R2" s="105"/>
      <c r="S2" s="105"/>
      <c r="T2" s="105"/>
      <c r="U2" s="105"/>
      <c r="V2" s="105"/>
      <c r="W2" s="105"/>
      <c r="X2" s="105"/>
      <c r="Y2" s="105"/>
      <c r="Z2" s="105"/>
      <c r="AA2" s="105"/>
      <c r="AB2" s="105"/>
      <c r="AC2" s="105"/>
      <c r="AD2" s="105"/>
      <c r="AE2" s="105"/>
      <c r="AO2" s="177"/>
      <c r="AS2" s="177"/>
      <c r="AX2" s="473"/>
    </row>
    <row r="3" spans="1:58" customFormat="1" ht="22.5" customHeight="1" x14ac:dyDescent="0.25">
      <c r="A3" s="181"/>
      <c r="B3" s="180"/>
      <c r="C3" s="523"/>
      <c r="D3" s="524"/>
      <c r="E3" s="524"/>
      <c r="F3" s="524"/>
      <c r="G3" s="525"/>
      <c r="H3" s="179" t="s">
        <v>690</v>
      </c>
      <c r="I3" s="178">
        <v>44120</v>
      </c>
      <c r="J3" s="105"/>
      <c r="K3" s="105"/>
      <c r="L3" s="105"/>
      <c r="M3" s="105"/>
      <c r="N3" s="105"/>
      <c r="O3" s="105"/>
      <c r="P3" s="105"/>
      <c r="Q3" s="105"/>
      <c r="R3" s="105"/>
      <c r="S3" s="105"/>
      <c r="T3" s="105"/>
      <c r="U3" s="105"/>
      <c r="V3" s="105"/>
      <c r="W3" s="105"/>
      <c r="X3" s="105"/>
      <c r="Y3" s="105"/>
      <c r="Z3" s="105"/>
      <c r="AA3" s="105"/>
      <c r="AB3" s="105"/>
      <c r="AC3" s="105"/>
      <c r="AD3" s="105"/>
      <c r="AE3" s="105"/>
      <c r="AO3" s="177"/>
      <c r="AS3" s="177"/>
      <c r="AX3" s="473"/>
    </row>
    <row r="4" spans="1:58" s="173" customFormat="1" ht="49.5" customHeight="1" x14ac:dyDescent="0.2">
      <c r="N4" s="176"/>
      <c r="W4" s="526"/>
      <c r="X4" s="526"/>
      <c r="Y4" s="526"/>
      <c r="Z4" s="526"/>
      <c r="AA4" s="526"/>
      <c r="AB4" s="175"/>
      <c r="AC4" s="175"/>
      <c r="AD4" s="175"/>
      <c r="AE4" s="175"/>
      <c r="AO4" s="174"/>
      <c r="AS4" s="174"/>
      <c r="AX4" s="474"/>
    </row>
    <row r="5" spans="1:58" customFormat="1" ht="51" customHeight="1" x14ac:dyDescent="0.25">
      <c r="A5" s="530" t="s">
        <v>689</v>
      </c>
      <c r="B5" s="531"/>
      <c r="C5" s="531"/>
      <c r="D5" s="531"/>
      <c r="E5" s="531"/>
      <c r="F5" s="531"/>
      <c r="G5" s="531"/>
      <c r="H5" s="531"/>
      <c r="I5" s="531"/>
      <c r="J5" s="531"/>
      <c r="K5" s="531"/>
      <c r="L5" s="531"/>
      <c r="M5" s="531"/>
      <c r="N5" s="531"/>
      <c r="O5" s="531"/>
      <c r="P5" s="531"/>
      <c r="Q5" s="531"/>
      <c r="R5" s="531"/>
      <c r="S5" s="531"/>
      <c r="T5" s="531"/>
      <c r="U5" s="531"/>
      <c r="V5" s="531"/>
      <c r="W5" s="531"/>
      <c r="X5" s="531"/>
      <c r="Y5" s="531"/>
      <c r="Z5" s="531"/>
      <c r="AA5" s="531"/>
      <c r="AB5" s="531"/>
      <c r="AC5" s="531"/>
      <c r="AD5" s="531"/>
      <c r="AE5" s="531"/>
      <c r="AF5" s="531"/>
      <c r="AG5" s="531"/>
      <c r="AH5" s="531"/>
      <c r="AI5" s="531"/>
      <c r="AJ5" s="531"/>
      <c r="AK5" s="105"/>
      <c r="AL5" s="105"/>
      <c r="AM5" s="105"/>
      <c r="AN5" s="105"/>
      <c r="AO5" s="106"/>
      <c r="AP5" s="105"/>
      <c r="AQ5" s="105"/>
      <c r="AR5" s="105"/>
      <c r="AS5" s="106"/>
      <c r="AT5" s="105"/>
      <c r="AU5" s="105"/>
      <c r="AV5" s="105"/>
      <c r="AW5" s="105"/>
      <c r="AX5" s="475"/>
      <c r="AY5" s="105"/>
      <c r="AZ5" s="105"/>
      <c r="BA5" s="105"/>
      <c r="BB5" s="105"/>
      <c r="BC5" s="105"/>
      <c r="BD5" s="105"/>
      <c r="BE5" s="105"/>
      <c r="BF5" s="105"/>
    </row>
    <row r="6" spans="1:58" s="135" customFormat="1" ht="12.75" customHeight="1" x14ac:dyDescent="0.2">
      <c r="N6" s="172"/>
      <c r="O6" s="169"/>
      <c r="P6" s="169"/>
      <c r="Q6" s="169"/>
      <c r="R6" s="169"/>
      <c r="S6" s="169"/>
      <c r="T6" s="169"/>
      <c r="U6" s="169"/>
      <c r="V6" s="169"/>
      <c r="W6" s="169"/>
      <c r="X6" s="169"/>
      <c r="Y6" s="169"/>
      <c r="Z6" s="169"/>
      <c r="AA6" s="169"/>
      <c r="AB6" s="169"/>
      <c r="AC6" s="169"/>
      <c r="AD6" s="169"/>
      <c r="AE6" s="169"/>
      <c r="AF6" s="538" t="s">
        <v>688</v>
      </c>
      <c r="AG6" s="539"/>
      <c r="AH6" s="539"/>
      <c r="AI6" s="539"/>
      <c r="AJ6" s="540"/>
      <c r="AK6" s="169"/>
      <c r="AO6" s="171"/>
      <c r="AS6" s="171"/>
      <c r="AX6" s="476"/>
    </row>
    <row r="7" spans="1:58" ht="15.75" customHeight="1" x14ac:dyDescent="0.2">
      <c r="A7" s="532" t="s">
        <v>687</v>
      </c>
      <c r="B7" s="533"/>
      <c r="C7" s="533"/>
      <c r="D7" s="533"/>
      <c r="E7" s="533"/>
      <c r="F7" s="533"/>
      <c r="G7" s="533"/>
      <c r="H7" s="533"/>
      <c r="I7" s="533"/>
      <c r="J7" s="533"/>
      <c r="K7" s="533"/>
      <c r="L7" s="533"/>
      <c r="M7" s="533"/>
      <c r="N7" s="533"/>
      <c r="O7" s="534"/>
      <c r="P7" s="170"/>
      <c r="Q7" s="170"/>
      <c r="R7" s="519" t="s">
        <v>686</v>
      </c>
      <c r="S7" s="519"/>
      <c r="T7" s="519"/>
      <c r="U7" s="519"/>
      <c r="V7" s="519"/>
      <c r="W7" s="169"/>
      <c r="X7" s="169"/>
      <c r="Y7" s="169"/>
      <c r="Z7" s="169"/>
      <c r="AA7" s="169"/>
      <c r="AB7" s="169"/>
      <c r="AC7" s="169"/>
      <c r="AD7" s="169"/>
      <c r="AE7" s="169"/>
      <c r="AF7" s="541"/>
      <c r="AG7" s="542"/>
      <c r="AH7" s="542"/>
      <c r="AI7" s="542"/>
      <c r="AJ7" s="543"/>
      <c r="AK7" s="169"/>
    </row>
    <row r="8" spans="1:58" ht="29.25" customHeight="1" x14ac:dyDescent="0.2">
      <c r="A8" s="535"/>
      <c r="B8" s="536"/>
      <c r="C8" s="536"/>
      <c r="D8" s="536"/>
      <c r="E8" s="536"/>
      <c r="F8" s="536"/>
      <c r="G8" s="536"/>
      <c r="H8" s="536"/>
      <c r="I8" s="536"/>
      <c r="J8" s="536"/>
      <c r="K8" s="536"/>
      <c r="L8" s="536"/>
      <c r="M8" s="536"/>
      <c r="N8" s="536"/>
      <c r="O8" s="537"/>
      <c r="P8" s="168"/>
      <c r="Q8" s="168"/>
      <c r="R8" s="519"/>
      <c r="S8" s="519"/>
      <c r="T8" s="519"/>
      <c r="U8" s="519"/>
      <c r="V8" s="519"/>
      <c r="W8" s="527" t="s">
        <v>685</v>
      </c>
      <c r="X8" s="528"/>
      <c r="Y8" s="528"/>
      <c r="Z8" s="528"/>
      <c r="AA8" s="528"/>
      <c r="AB8" s="528"/>
      <c r="AC8" s="529"/>
      <c r="AD8" s="529"/>
      <c r="AE8" s="529"/>
      <c r="AF8" s="544"/>
      <c r="AG8" s="545"/>
      <c r="AH8" s="545"/>
      <c r="AI8" s="545"/>
      <c r="AJ8" s="546"/>
    </row>
    <row r="9" spans="1:58" ht="51" customHeight="1" x14ac:dyDescent="0.2">
      <c r="A9" s="550" t="s">
        <v>684</v>
      </c>
      <c r="B9" s="547" t="s">
        <v>683</v>
      </c>
      <c r="C9" s="547" t="s">
        <v>682</v>
      </c>
      <c r="D9" s="547" t="s">
        <v>681</v>
      </c>
      <c r="E9" s="547" t="s">
        <v>680</v>
      </c>
      <c r="F9" s="550" t="s">
        <v>679</v>
      </c>
      <c r="G9" s="547" t="s">
        <v>678</v>
      </c>
      <c r="H9" s="547" t="s">
        <v>677</v>
      </c>
      <c r="I9" s="547" t="s">
        <v>676</v>
      </c>
      <c r="J9" s="547" t="s">
        <v>675</v>
      </c>
      <c r="K9" s="547" t="s">
        <v>674</v>
      </c>
      <c r="L9" s="547" t="s">
        <v>673</v>
      </c>
      <c r="M9" s="553" t="s">
        <v>672</v>
      </c>
      <c r="N9" s="554"/>
      <c r="O9" s="167"/>
      <c r="P9" s="166"/>
      <c r="Q9" s="166"/>
      <c r="R9" s="549" t="s">
        <v>91</v>
      </c>
      <c r="S9" s="166"/>
      <c r="T9" s="549" t="s">
        <v>93</v>
      </c>
      <c r="U9" s="549" t="s">
        <v>32</v>
      </c>
      <c r="V9" s="513" t="s">
        <v>671</v>
      </c>
      <c r="W9" s="550" t="s">
        <v>670</v>
      </c>
      <c r="X9" s="515" t="s">
        <v>669</v>
      </c>
      <c r="Y9" s="516"/>
      <c r="Z9" s="516"/>
      <c r="AA9" s="516"/>
      <c r="AB9" s="516"/>
      <c r="AC9" s="516"/>
      <c r="AD9" s="516"/>
      <c r="AE9" s="517"/>
      <c r="AF9" s="511" t="s">
        <v>91</v>
      </c>
      <c r="AG9" s="165"/>
      <c r="AH9" s="165"/>
      <c r="AI9" s="511" t="s">
        <v>93</v>
      </c>
      <c r="AJ9" s="509" t="s">
        <v>668</v>
      </c>
    </row>
    <row r="10" spans="1:58" ht="63.75" customHeight="1" x14ac:dyDescent="0.2">
      <c r="A10" s="550"/>
      <c r="B10" s="548"/>
      <c r="C10" s="548"/>
      <c r="D10" s="548"/>
      <c r="E10" s="548"/>
      <c r="F10" s="550"/>
      <c r="G10" s="548"/>
      <c r="H10" s="548"/>
      <c r="I10" s="548"/>
      <c r="J10" s="548"/>
      <c r="K10" s="548"/>
      <c r="L10" s="548"/>
      <c r="M10" s="164" t="s">
        <v>667</v>
      </c>
      <c r="N10" s="164" t="s">
        <v>666</v>
      </c>
      <c r="O10" s="163" t="s">
        <v>665</v>
      </c>
      <c r="P10" s="163" t="s">
        <v>664</v>
      </c>
      <c r="Q10" s="163" t="s">
        <v>663</v>
      </c>
      <c r="R10" s="512"/>
      <c r="S10" s="161" t="s">
        <v>32</v>
      </c>
      <c r="T10" s="512"/>
      <c r="U10" s="512"/>
      <c r="V10" s="514"/>
      <c r="W10" s="550"/>
      <c r="X10" s="162" t="s">
        <v>662</v>
      </c>
      <c r="Y10" s="162" t="s">
        <v>660</v>
      </c>
      <c r="Z10" s="162" t="s">
        <v>661</v>
      </c>
      <c r="AA10" s="162" t="s">
        <v>660</v>
      </c>
      <c r="AB10" s="162" t="s">
        <v>659</v>
      </c>
      <c r="AC10" s="162" t="s">
        <v>658</v>
      </c>
      <c r="AD10" s="162" t="s">
        <v>657</v>
      </c>
      <c r="AE10" s="162" t="s">
        <v>656</v>
      </c>
      <c r="AF10" s="512"/>
      <c r="AG10" s="161" t="s">
        <v>32</v>
      </c>
      <c r="AH10" s="161"/>
      <c r="AI10" s="512"/>
      <c r="AJ10" s="510"/>
      <c r="AK10" s="507" t="s">
        <v>655</v>
      </c>
      <c r="AL10" s="507" t="s">
        <v>654</v>
      </c>
      <c r="AM10" s="508" t="s">
        <v>653</v>
      </c>
      <c r="AN10" s="507" t="s">
        <v>652</v>
      </c>
      <c r="AO10" s="507" t="s">
        <v>651</v>
      </c>
      <c r="AP10" s="507" t="s">
        <v>650</v>
      </c>
      <c r="AQ10" s="507" t="s">
        <v>649</v>
      </c>
      <c r="AR10" s="507" t="s">
        <v>648</v>
      </c>
      <c r="AS10" s="507" t="s">
        <v>647</v>
      </c>
      <c r="AT10" s="160" t="s">
        <v>646</v>
      </c>
      <c r="AU10" s="160" t="s">
        <v>645</v>
      </c>
      <c r="AV10" s="160" t="s">
        <v>644</v>
      </c>
      <c r="AW10" s="507" t="s">
        <v>643</v>
      </c>
      <c r="BA10" s="119"/>
    </row>
    <row r="11" spans="1:58" ht="0.75" customHeight="1" x14ac:dyDescent="0.2">
      <c r="N11" s="159"/>
      <c r="O11" s="158"/>
      <c r="P11" s="158"/>
      <c r="Q11" s="158"/>
      <c r="R11" s="154"/>
      <c r="S11" s="154"/>
      <c r="T11" s="153"/>
      <c r="U11" s="153"/>
      <c r="V11" s="153"/>
      <c r="W11" s="158"/>
      <c r="X11" s="157"/>
      <c r="Y11" s="156"/>
      <c r="Z11" s="156"/>
      <c r="AA11" s="156"/>
      <c r="AB11" s="156"/>
      <c r="AC11" s="155"/>
      <c r="AD11" s="155"/>
      <c r="AE11" s="155"/>
      <c r="AF11" s="154"/>
      <c r="AG11" s="154"/>
      <c r="AH11" s="154"/>
      <c r="AI11" s="153"/>
      <c r="AJ11" s="152"/>
      <c r="AK11" s="508"/>
      <c r="AL11" s="508"/>
      <c r="AM11" s="518"/>
      <c r="AN11" s="508"/>
      <c r="AO11" s="508"/>
      <c r="AP11" s="508"/>
      <c r="AQ11" s="508"/>
      <c r="AR11" s="508"/>
      <c r="AS11" s="508"/>
      <c r="AT11" s="151"/>
      <c r="AU11" s="151"/>
      <c r="AV11" s="151"/>
      <c r="AW11" s="508"/>
      <c r="BA11" s="119"/>
    </row>
    <row r="12" spans="1:58" s="118" customFormat="1" ht="157.5" customHeight="1" x14ac:dyDescent="0.2">
      <c r="A12" s="112">
        <v>1</v>
      </c>
      <c r="B12" s="110" t="s">
        <v>295</v>
      </c>
      <c r="C12" s="110" t="s">
        <v>245</v>
      </c>
      <c r="D12" s="110" t="s">
        <v>439</v>
      </c>
      <c r="E12" s="110" t="s">
        <v>382</v>
      </c>
      <c r="F12" s="110" t="s">
        <v>642</v>
      </c>
      <c r="G12" s="110" t="s">
        <v>641</v>
      </c>
      <c r="H12" s="110" t="s">
        <v>3</v>
      </c>
      <c r="I12" s="110" t="s">
        <v>291</v>
      </c>
      <c r="J12" s="112" t="s">
        <v>279</v>
      </c>
      <c r="K12" s="112" t="s">
        <v>279</v>
      </c>
      <c r="L12" s="112" t="s">
        <v>289</v>
      </c>
      <c r="M12" s="110" t="s">
        <v>640</v>
      </c>
      <c r="N12" s="114" t="s">
        <v>639</v>
      </c>
      <c r="O12" s="114" t="s">
        <v>290</v>
      </c>
      <c r="P12" s="114" t="s">
        <v>376</v>
      </c>
      <c r="Q12" s="114" t="s">
        <v>638</v>
      </c>
      <c r="R12" s="114" t="s">
        <v>637</v>
      </c>
      <c r="S12" s="149">
        <v>0.8</v>
      </c>
      <c r="T12" s="148" t="s">
        <v>287</v>
      </c>
      <c r="U12" s="149">
        <v>0.6</v>
      </c>
      <c r="V12" s="150" t="s">
        <v>103</v>
      </c>
      <c r="W12" s="127" t="s">
        <v>636</v>
      </c>
      <c r="X12" s="112" t="s">
        <v>278</v>
      </c>
      <c r="Y12" s="126">
        <v>0.25</v>
      </c>
      <c r="Z12" s="110" t="s">
        <v>277</v>
      </c>
      <c r="AA12" s="126">
        <v>0.15</v>
      </c>
      <c r="AB12" s="126">
        <v>0.4</v>
      </c>
      <c r="AC12" s="115" t="s">
        <v>276</v>
      </c>
      <c r="AD12" s="115" t="s">
        <v>275</v>
      </c>
      <c r="AE12" s="110" t="s">
        <v>274</v>
      </c>
      <c r="AF12" s="114" t="s">
        <v>286</v>
      </c>
      <c r="AG12" s="149">
        <v>0.4</v>
      </c>
      <c r="AH12" s="149">
        <v>0.48</v>
      </c>
      <c r="AI12" s="148" t="s">
        <v>285</v>
      </c>
      <c r="AJ12" s="147" t="s">
        <v>101</v>
      </c>
      <c r="AK12" s="114" t="s">
        <v>314</v>
      </c>
      <c r="AL12" s="113" t="s">
        <v>635</v>
      </c>
      <c r="AM12" s="112" t="s">
        <v>634</v>
      </c>
      <c r="AN12" s="112" t="s">
        <v>272</v>
      </c>
      <c r="AO12" s="110" t="s">
        <v>633</v>
      </c>
      <c r="AP12" s="112" t="s">
        <v>156</v>
      </c>
      <c r="AQ12" s="110" t="s">
        <v>270</v>
      </c>
      <c r="AR12" s="110" t="s">
        <v>632</v>
      </c>
      <c r="AS12" s="110" t="s">
        <v>631</v>
      </c>
      <c r="AT12" s="112" t="s">
        <v>490</v>
      </c>
      <c r="AU12" s="110" t="s">
        <v>630</v>
      </c>
      <c r="AV12" s="112" t="s">
        <v>629</v>
      </c>
      <c r="AW12" s="457" t="s">
        <v>628</v>
      </c>
      <c r="AX12" s="477"/>
      <c r="BA12" s="119"/>
    </row>
    <row r="13" spans="1:58" s="118" customFormat="1" ht="102" customHeight="1" x14ac:dyDescent="0.2">
      <c r="A13" s="557">
        <v>2</v>
      </c>
      <c r="B13" s="557" t="s">
        <v>295</v>
      </c>
      <c r="C13" s="556" t="s">
        <v>239</v>
      </c>
      <c r="D13" s="556" t="s">
        <v>627</v>
      </c>
      <c r="E13" s="556" t="s">
        <v>627</v>
      </c>
      <c r="F13" s="556" t="s">
        <v>626</v>
      </c>
      <c r="G13" s="556" t="s">
        <v>625</v>
      </c>
      <c r="H13" s="556" t="s">
        <v>3</v>
      </c>
      <c r="I13" s="556" t="s">
        <v>291</v>
      </c>
      <c r="J13" s="557" t="s">
        <v>624</v>
      </c>
      <c r="K13" s="557" t="s">
        <v>624</v>
      </c>
      <c r="L13" s="557" t="s">
        <v>289</v>
      </c>
      <c r="M13" s="556" t="s">
        <v>623</v>
      </c>
      <c r="N13" s="117" t="s">
        <v>622</v>
      </c>
      <c r="O13" s="555" t="s">
        <v>377</v>
      </c>
      <c r="P13" s="555" t="s">
        <v>289</v>
      </c>
      <c r="Q13" s="555" t="s">
        <v>621</v>
      </c>
      <c r="R13" s="555" t="s">
        <v>319</v>
      </c>
      <c r="S13" s="565">
        <v>0.4</v>
      </c>
      <c r="T13" s="561" t="s">
        <v>373</v>
      </c>
      <c r="U13" s="565">
        <v>0.4</v>
      </c>
      <c r="V13" s="562" t="s">
        <v>108</v>
      </c>
      <c r="W13" s="127" t="s">
        <v>620</v>
      </c>
      <c r="X13" s="112" t="s">
        <v>278</v>
      </c>
      <c r="Y13" s="126">
        <v>0.25</v>
      </c>
      <c r="Z13" s="110" t="s">
        <v>277</v>
      </c>
      <c r="AA13" s="126">
        <v>0.15</v>
      </c>
      <c r="AB13" s="146">
        <v>0.4</v>
      </c>
      <c r="AC13" s="115" t="s">
        <v>276</v>
      </c>
      <c r="AD13" s="115" t="s">
        <v>317</v>
      </c>
      <c r="AE13" s="110" t="s">
        <v>274</v>
      </c>
      <c r="AF13" s="555" t="s">
        <v>353</v>
      </c>
      <c r="AG13" s="565">
        <v>0.2</v>
      </c>
      <c r="AH13" s="565">
        <v>0.4</v>
      </c>
      <c r="AI13" s="561" t="s">
        <v>315</v>
      </c>
      <c r="AJ13" s="562" t="s">
        <v>100</v>
      </c>
      <c r="AK13" s="555" t="s">
        <v>619</v>
      </c>
      <c r="AL13" s="113" t="s">
        <v>618</v>
      </c>
      <c r="AM13" s="112" t="s">
        <v>617</v>
      </c>
      <c r="AN13" s="112" t="s">
        <v>272</v>
      </c>
      <c r="AO13" s="110" t="s">
        <v>597</v>
      </c>
      <c r="AP13" s="112" t="s">
        <v>156</v>
      </c>
      <c r="AQ13" s="140">
        <v>44562</v>
      </c>
      <c r="AR13" s="140" t="s">
        <v>616</v>
      </c>
      <c r="AS13" s="556" t="s">
        <v>615</v>
      </c>
      <c r="AT13" s="556" t="s">
        <v>614</v>
      </c>
      <c r="AU13" s="556" t="s">
        <v>597</v>
      </c>
      <c r="AV13" s="557" t="s">
        <v>613</v>
      </c>
      <c r="AW13" s="556" t="s">
        <v>612</v>
      </c>
      <c r="AX13" s="477"/>
      <c r="BA13" s="119"/>
    </row>
    <row r="14" spans="1:58" s="118" customFormat="1" ht="162" customHeight="1" x14ac:dyDescent="0.2">
      <c r="A14" s="557"/>
      <c r="B14" s="557"/>
      <c r="C14" s="556"/>
      <c r="D14" s="556"/>
      <c r="E14" s="556"/>
      <c r="F14" s="556"/>
      <c r="G14" s="556"/>
      <c r="H14" s="556"/>
      <c r="I14" s="556"/>
      <c r="J14" s="557"/>
      <c r="K14" s="557"/>
      <c r="L14" s="557"/>
      <c r="M14" s="556"/>
      <c r="N14" s="117" t="s">
        <v>611</v>
      </c>
      <c r="O14" s="555"/>
      <c r="P14" s="555"/>
      <c r="Q14" s="555"/>
      <c r="R14" s="555"/>
      <c r="S14" s="555"/>
      <c r="T14" s="561"/>
      <c r="U14" s="555"/>
      <c r="V14" s="562"/>
      <c r="W14" s="576" t="s">
        <v>610</v>
      </c>
      <c r="X14" s="557" t="s">
        <v>162</v>
      </c>
      <c r="Y14" s="580">
        <v>0.1</v>
      </c>
      <c r="Z14" s="556" t="s">
        <v>277</v>
      </c>
      <c r="AA14" s="577">
        <v>0.15</v>
      </c>
      <c r="AB14" s="577">
        <v>0.35</v>
      </c>
      <c r="AC14" s="578" t="s">
        <v>276</v>
      </c>
      <c r="AD14" s="578" t="s">
        <v>317</v>
      </c>
      <c r="AE14" s="556" t="s">
        <v>274</v>
      </c>
      <c r="AF14" s="555"/>
      <c r="AG14" s="555"/>
      <c r="AH14" s="555"/>
      <c r="AI14" s="561"/>
      <c r="AJ14" s="562"/>
      <c r="AK14" s="555"/>
      <c r="AL14" s="113" t="s">
        <v>609</v>
      </c>
      <c r="AM14" s="110" t="s">
        <v>608</v>
      </c>
      <c r="AN14" s="112" t="s">
        <v>272</v>
      </c>
      <c r="AO14" s="110" t="s">
        <v>597</v>
      </c>
      <c r="AP14" s="112" t="s">
        <v>156</v>
      </c>
      <c r="AQ14" s="140">
        <v>44562</v>
      </c>
      <c r="AR14" s="140">
        <v>44681</v>
      </c>
      <c r="AS14" s="556"/>
      <c r="AT14" s="556"/>
      <c r="AU14" s="556"/>
      <c r="AV14" s="557"/>
      <c r="AW14" s="557"/>
      <c r="AX14" s="477"/>
      <c r="BA14" s="119"/>
    </row>
    <row r="15" spans="1:58" s="118" customFormat="1" ht="194.25" customHeight="1" x14ac:dyDescent="0.2">
      <c r="A15" s="557"/>
      <c r="B15" s="557"/>
      <c r="C15" s="556"/>
      <c r="D15" s="556"/>
      <c r="E15" s="556"/>
      <c r="F15" s="556"/>
      <c r="G15" s="556"/>
      <c r="H15" s="556"/>
      <c r="I15" s="556"/>
      <c r="J15" s="557"/>
      <c r="K15" s="557"/>
      <c r="L15" s="557"/>
      <c r="M15" s="556"/>
      <c r="N15" s="117" t="s">
        <v>607</v>
      </c>
      <c r="O15" s="555"/>
      <c r="P15" s="555"/>
      <c r="Q15" s="555"/>
      <c r="R15" s="555"/>
      <c r="S15" s="555"/>
      <c r="T15" s="561"/>
      <c r="U15" s="555"/>
      <c r="V15" s="562"/>
      <c r="W15" s="576"/>
      <c r="X15" s="557"/>
      <c r="Y15" s="556"/>
      <c r="Z15" s="556"/>
      <c r="AA15" s="577"/>
      <c r="AB15" s="577"/>
      <c r="AC15" s="578"/>
      <c r="AD15" s="578"/>
      <c r="AE15" s="556"/>
      <c r="AF15" s="555"/>
      <c r="AG15" s="555"/>
      <c r="AH15" s="555"/>
      <c r="AI15" s="561"/>
      <c r="AJ15" s="562"/>
      <c r="AK15" s="555"/>
      <c r="AL15" s="113" t="s">
        <v>606</v>
      </c>
      <c r="AM15" s="112" t="s">
        <v>605</v>
      </c>
      <c r="AN15" s="112" t="s">
        <v>272</v>
      </c>
      <c r="AO15" s="110" t="s">
        <v>597</v>
      </c>
      <c r="AP15" s="112" t="s">
        <v>156</v>
      </c>
      <c r="AQ15" s="140">
        <v>44652</v>
      </c>
      <c r="AR15" s="140">
        <v>44742</v>
      </c>
      <c r="AS15" s="556"/>
      <c r="AT15" s="556"/>
      <c r="AU15" s="556"/>
      <c r="AV15" s="557"/>
      <c r="AW15" s="557"/>
      <c r="AX15" s="477"/>
      <c r="BA15" s="119"/>
    </row>
    <row r="16" spans="1:58" s="118" customFormat="1" ht="205.5" customHeight="1" x14ac:dyDescent="0.2">
      <c r="A16" s="557"/>
      <c r="B16" s="557"/>
      <c r="C16" s="556"/>
      <c r="D16" s="556"/>
      <c r="E16" s="556"/>
      <c r="F16" s="556"/>
      <c r="G16" s="556"/>
      <c r="H16" s="556"/>
      <c r="I16" s="556"/>
      <c r="J16" s="557"/>
      <c r="K16" s="557"/>
      <c r="L16" s="557"/>
      <c r="M16" s="556"/>
      <c r="N16" s="555" t="s">
        <v>604</v>
      </c>
      <c r="O16" s="555"/>
      <c r="P16" s="555"/>
      <c r="Q16" s="555"/>
      <c r="R16" s="555"/>
      <c r="S16" s="555"/>
      <c r="T16" s="561"/>
      <c r="U16" s="555"/>
      <c r="V16" s="562"/>
      <c r="W16" s="127" t="s">
        <v>603</v>
      </c>
      <c r="X16" s="112" t="s">
        <v>278</v>
      </c>
      <c r="Y16" s="126">
        <v>0.25</v>
      </c>
      <c r="Z16" s="110" t="s">
        <v>277</v>
      </c>
      <c r="AA16" s="116">
        <v>0.15</v>
      </c>
      <c r="AB16" s="126">
        <f>+Y16+AA16</f>
        <v>0.4</v>
      </c>
      <c r="AC16" s="115" t="s">
        <v>276</v>
      </c>
      <c r="AD16" s="115" t="s">
        <v>275</v>
      </c>
      <c r="AE16" s="110" t="s">
        <v>274</v>
      </c>
      <c r="AF16" s="555"/>
      <c r="AG16" s="555"/>
      <c r="AH16" s="555"/>
      <c r="AI16" s="561"/>
      <c r="AJ16" s="562"/>
      <c r="AK16" s="555"/>
      <c r="AL16" s="113" t="s">
        <v>602</v>
      </c>
      <c r="AM16" s="110" t="s">
        <v>601</v>
      </c>
      <c r="AN16" s="112" t="s">
        <v>272</v>
      </c>
      <c r="AO16" s="110" t="s">
        <v>597</v>
      </c>
      <c r="AP16" s="112" t="s">
        <v>160</v>
      </c>
      <c r="AQ16" s="140">
        <v>44562</v>
      </c>
      <c r="AR16" s="140">
        <v>44926</v>
      </c>
      <c r="AS16" s="556"/>
      <c r="AT16" s="556"/>
      <c r="AU16" s="556"/>
      <c r="AV16" s="557"/>
      <c r="AW16" s="557"/>
      <c r="AX16" s="477"/>
      <c r="BA16" s="119"/>
    </row>
    <row r="17" spans="1:55" s="118" customFormat="1" ht="126.75" customHeight="1" x14ac:dyDescent="0.2">
      <c r="A17" s="557"/>
      <c r="B17" s="557"/>
      <c r="C17" s="556"/>
      <c r="D17" s="556"/>
      <c r="E17" s="556"/>
      <c r="F17" s="556"/>
      <c r="G17" s="556"/>
      <c r="H17" s="556"/>
      <c r="I17" s="556"/>
      <c r="J17" s="557"/>
      <c r="K17" s="557"/>
      <c r="L17" s="557"/>
      <c r="M17" s="556"/>
      <c r="N17" s="555"/>
      <c r="O17" s="555"/>
      <c r="P17" s="555"/>
      <c r="Q17" s="555"/>
      <c r="R17" s="555"/>
      <c r="S17" s="555"/>
      <c r="T17" s="561"/>
      <c r="U17" s="555"/>
      <c r="V17" s="562"/>
      <c r="W17" s="127" t="s">
        <v>600</v>
      </c>
      <c r="X17" s="112" t="s">
        <v>162</v>
      </c>
      <c r="Y17" s="126">
        <v>0.1</v>
      </c>
      <c r="Z17" s="110" t="s">
        <v>277</v>
      </c>
      <c r="AA17" s="116">
        <v>0.15</v>
      </c>
      <c r="AB17" s="126">
        <f>+Y17+AA17</f>
        <v>0.25</v>
      </c>
      <c r="AC17" s="115" t="s">
        <v>276</v>
      </c>
      <c r="AD17" s="115" t="s">
        <v>275</v>
      </c>
      <c r="AE17" s="110" t="s">
        <v>274</v>
      </c>
      <c r="AF17" s="555"/>
      <c r="AG17" s="555"/>
      <c r="AH17" s="555"/>
      <c r="AI17" s="561"/>
      <c r="AJ17" s="562"/>
      <c r="AK17" s="555"/>
      <c r="AL17" s="113" t="s">
        <v>599</v>
      </c>
      <c r="AM17" s="110" t="s">
        <v>598</v>
      </c>
      <c r="AN17" s="112" t="s">
        <v>272</v>
      </c>
      <c r="AO17" s="110" t="s">
        <v>597</v>
      </c>
      <c r="AP17" s="112" t="s">
        <v>156</v>
      </c>
      <c r="AQ17" s="140">
        <v>44652</v>
      </c>
      <c r="AR17" s="140">
        <v>44926</v>
      </c>
      <c r="AS17" s="556"/>
      <c r="AT17" s="556"/>
      <c r="AU17" s="556"/>
      <c r="AV17" s="557"/>
      <c r="AW17" s="557"/>
      <c r="AX17" s="477"/>
      <c r="BA17" s="119"/>
    </row>
    <row r="18" spans="1:55" s="118" customFormat="1" ht="120" customHeight="1" x14ac:dyDescent="0.2">
      <c r="A18" s="557">
        <v>3</v>
      </c>
      <c r="B18" s="557" t="s">
        <v>295</v>
      </c>
      <c r="C18" s="556" t="s">
        <v>227</v>
      </c>
      <c r="D18" s="556" t="s">
        <v>596</v>
      </c>
      <c r="E18" s="556" t="s">
        <v>595</v>
      </c>
      <c r="F18" s="556" t="s">
        <v>594</v>
      </c>
      <c r="G18" s="556" t="s">
        <v>593</v>
      </c>
      <c r="H18" s="556" t="s">
        <v>3</v>
      </c>
      <c r="I18" s="556" t="s">
        <v>291</v>
      </c>
      <c r="J18" s="579"/>
      <c r="K18" s="579"/>
      <c r="L18" s="557" t="s">
        <v>289</v>
      </c>
      <c r="M18" s="556" t="s">
        <v>592</v>
      </c>
      <c r="N18" s="555" t="s">
        <v>591</v>
      </c>
      <c r="O18" s="555" t="s">
        <v>290</v>
      </c>
      <c r="P18" s="555" t="s">
        <v>289</v>
      </c>
      <c r="Q18" s="555" t="s">
        <v>590</v>
      </c>
      <c r="R18" s="555" t="s">
        <v>374</v>
      </c>
      <c r="S18" s="565">
        <v>0.2</v>
      </c>
      <c r="T18" s="561" t="s">
        <v>558</v>
      </c>
      <c r="U18" s="565">
        <v>0.2</v>
      </c>
      <c r="V18" s="582" t="s">
        <v>557</v>
      </c>
      <c r="W18" s="576" t="s">
        <v>589</v>
      </c>
      <c r="X18" s="557" t="s">
        <v>278</v>
      </c>
      <c r="Y18" s="577">
        <v>0.25</v>
      </c>
      <c r="Z18" s="556" t="s">
        <v>277</v>
      </c>
      <c r="AA18" s="580">
        <v>0.15</v>
      </c>
      <c r="AB18" s="577">
        <f>+Y18+AA18</f>
        <v>0.4</v>
      </c>
      <c r="AC18" s="578" t="s">
        <v>276</v>
      </c>
      <c r="AD18" s="578" t="s">
        <v>317</v>
      </c>
      <c r="AE18" s="556" t="s">
        <v>274</v>
      </c>
      <c r="AF18" s="555" t="s">
        <v>286</v>
      </c>
      <c r="AG18" s="565">
        <v>0.4</v>
      </c>
      <c r="AH18" s="565">
        <v>0.2</v>
      </c>
      <c r="AI18" s="561" t="s">
        <v>588</v>
      </c>
      <c r="AJ18" s="562" t="s">
        <v>97</v>
      </c>
      <c r="AK18" s="555" t="s">
        <v>314</v>
      </c>
      <c r="AL18" s="113" t="s">
        <v>587</v>
      </c>
      <c r="AM18" s="110" t="s">
        <v>586</v>
      </c>
      <c r="AN18" s="112" t="s">
        <v>272</v>
      </c>
      <c r="AO18" s="110" t="s">
        <v>584</v>
      </c>
      <c r="AP18" s="112" t="s">
        <v>156</v>
      </c>
      <c r="AQ18" s="137">
        <v>44197</v>
      </c>
      <c r="AR18" s="137">
        <v>44561</v>
      </c>
      <c r="AS18" s="124" t="s">
        <v>585</v>
      </c>
      <c r="AT18" s="110" t="s">
        <v>579</v>
      </c>
      <c r="AU18" s="145" t="s">
        <v>584</v>
      </c>
      <c r="AV18" s="124" t="s">
        <v>566</v>
      </c>
      <c r="AW18" s="581" t="s">
        <v>583</v>
      </c>
      <c r="AX18" s="477"/>
      <c r="BA18" s="119"/>
    </row>
    <row r="19" spans="1:55" s="118" customFormat="1" ht="48" x14ac:dyDescent="0.2">
      <c r="A19" s="557"/>
      <c r="B19" s="557"/>
      <c r="C19" s="556"/>
      <c r="D19" s="556"/>
      <c r="E19" s="556"/>
      <c r="F19" s="556"/>
      <c r="G19" s="556"/>
      <c r="H19" s="556"/>
      <c r="I19" s="556"/>
      <c r="J19" s="579"/>
      <c r="K19" s="579"/>
      <c r="L19" s="557"/>
      <c r="M19" s="556"/>
      <c r="N19" s="555"/>
      <c r="O19" s="555"/>
      <c r="P19" s="555"/>
      <c r="Q19" s="555"/>
      <c r="R19" s="555"/>
      <c r="S19" s="555"/>
      <c r="T19" s="561"/>
      <c r="U19" s="555"/>
      <c r="V19" s="582"/>
      <c r="W19" s="576"/>
      <c r="X19" s="557"/>
      <c r="Y19" s="577"/>
      <c r="Z19" s="556"/>
      <c r="AA19" s="556"/>
      <c r="AB19" s="577"/>
      <c r="AC19" s="578"/>
      <c r="AD19" s="578"/>
      <c r="AE19" s="556"/>
      <c r="AF19" s="555"/>
      <c r="AG19" s="555"/>
      <c r="AH19" s="555"/>
      <c r="AI19" s="561"/>
      <c r="AJ19" s="562"/>
      <c r="AK19" s="555"/>
      <c r="AL19" s="113" t="s">
        <v>582</v>
      </c>
      <c r="AM19" s="110" t="s">
        <v>581</v>
      </c>
      <c r="AN19" s="112" t="s">
        <v>272</v>
      </c>
      <c r="AO19" s="110" t="s">
        <v>578</v>
      </c>
      <c r="AP19" s="112" t="s">
        <v>156</v>
      </c>
      <c r="AQ19" s="137">
        <v>44197</v>
      </c>
      <c r="AR19" s="137">
        <v>44561</v>
      </c>
      <c r="AS19" s="124" t="s">
        <v>580</v>
      </c>
      <c r="AT19" s="110" t="s">
        <v>579</v>
      </c>
      <c r="AU19" s="145" t="s">
        <v>578</v>
      </c>
      <c r="AV19" s="124" t="s">
        <v>566</v>
      </c>
      <c r="AW19" s="581"/>
      <c r="AX19" s="477"/>
      <c r="BA19" s="119"/>
    </row>
    <row r="20" spans="1:55" s="118" customFormat="1" ht="70.5" customHeight="1" x14ac:dyDescent="0.2">
      <c r="A20" s="557"/>
      <c r="B20" s="557"/>
      <c r="C20" s="556"/>
      <c r="D20" s="556"/>
      <c r="E20" s="556"/>
      <c r="F20" s="556"/>
      <c r="G20" s="556"/>
      <c r="H20" s="556"/>
      <c r="I20" s="556"/>
      <c r="J20" s="579"/>
      <c r="K20" s="579"/>
      <c r="L20" s="557"/>
      <c r="M20" s="556"/>
      <c r="N20" s="555"/>
      <c r="O20" s="555"/>
      <c r="P20" s="555"/>
      <c r="Q20" s="555"/>
      <c r="R20" s="555"/>
      <c r="S20" s="555"/>
      <c r="T20" s="561"/>
      <c r="U20" s="555"/>
      <c r="V20" s="582"/>
      <c r="W20" s="576"/>
      <c r="X20" s="557"/>
      <c r="Y20" s="577"/>
      <c r="Z20" s="556"/>
      <c r="AA20" s="556"/>
      <c r="AB20" s="577"/>
      <c r="AC20" s="578"/>
      <c r="AD20" s="578"/>
      <c r="AE20" s="556"/>
      <c r="AF20" s="555"/>
      <c r="AG20" s="555"/>
      <c r="AH20" s="555"/>
      <c r="AI20" s="561"/>
      <c r="AJ20" s="562"/>
      <c r="AK20" s="555"/>
      <c r="AL20" s="113" t="s">
        <v>577</v>
      </c>
      <c r="AM20" s="110" t="s">
        <v>576</v>
      </c>
      <c r="AN20" s="112" t="s">
        <v>272</v>
      </c>
      <c r="AO20" s="110" t="s">
        <v>575</v>
      </c>
      <c r="AP20" s="112" t="s">
        <v>156</v>
      </c>
      <c r="AQ20" s="137">
        <v>44197</v>
      </c>
      <c r="AR20" s="137">
        <v>44561</v>
      </c>
      <c r="AS20" s="124" t="s">
        <v>574</v>
      </c>
      <c r="AT20" s="112" t="s">
        <v>490</v>
      </c>
      <c r="AU20" s="145" t="s">
        <v>573</v>
      </c>
      <c r="AV20" s="124" t="s">
        <v>566</v>
      </c>
      <c r="AW20" s="581"/>
      <c r="AX20" s="477"/>
      <c r="BA20" s="119"/>
    </row>
    <row r="21" spans="1:55" s="118" customFormat="1" ht="86.25" customHeight="1" x14ac:dyDescent="0.2">
      <c r="A21" s="557"/>
      <c r="B21" s="557"/>
      <c r="C21" s="556"/>
      <c r="D21" s="556"/>
      <c r="E21" s="556"/>
      <c r="F21" s="556"/>
      <c r="G21" s="556"/>
      <c r="H21" s="556"/>
      <c r="I21" s="556"/>
      <c r="J21" s="579"/>
      <c r="K21" s="579"/>
      <c r="L21" s="557"/>
      <c r="M21" s="556"/>
      <c r="N21" s="555"/>
      <c r="O21" s="555"/>
      <c r="P21" s="555"/>
      <c r="Q21" s="555"/>
      <c r="R21" s="555"/>
      <c r="S21" s="555"/>
      <c r="T21" s="561"/>
      <c r="U21" s="555"/>
      <c r="V21" s="582"/>
      <c r="W21" s="576"/>
      <c r="X21" s="557"/>
      <c r="Y21" s="577"/>
      <c r="Z21" s="556"/>
      <c r="AA21" s="556"/>
      <c r="AB21" s="577"/>
      <c r="AC21" s="578"/>
      <c r="AD21" s="578"/>
      <c r="AE21" s="556"/>
      <c r="AF21" s="555"/>
      <c r="AG21" s="555"/>
      <c r="AH21" s="555"/>
      <c r="AI21" s="561"/>
      <c r="AJ21" s="562"/>
      <c r="AK21" s="555"/>
      <c r="AL21" s="113" t="s">
        <v>572</v>
      </c>
      <c r="AM21" s="110" t="s">
        <v>571</v>
      </c>
      <c r="AN21" s="112" t="s">
        <v>272</v>
      </c>
      <c r="AO21" s="110" t="s">
        <v>570</v>
      </c>
      <c r="AP21" s="112" t="s">
        <v>156</v>
      </c>
      <c r="AQ21" s="137">
        <v>44197</v>
      </c>
      <c r="AR21" s="137">
        <v>44561</v>
      </c>
      <c r="AS21" s="110" t="s">
        <v>569</v>
      </c>
      <c r="AT21" s="112" t="s">
        <v>568</v>
      </c>
      <c r="AU21" s="128" t="s">
        <v>567</v>
      </c>
      <c r="AV21" s="124" t="s">
        <v>566</v>
      </c>
      <c r="AW21" s="581"/>
      <c r="AX21" s="477"/>
      <c r="BA21" s="119"/>
    </row>
    <row r="22" spans="1:55" s="118" customFormat="1" ht="206.25" customHeight="1" x14ac:dyDescent="0.2">
      <c r="A22" s="557">
        <v>4</v>
      </c>
      <c r="B22" s="557" t="s">
        <v>295</v>
      </c>
      <c r="C22" s="556" t="s">
        <v>259</v>
      </c>
      <c r="D22" s="556" t="s">
        <v>565</v>
      </c>
      <c r="E22" s="556" t="s">
        <v>564</v>
      </c>
      <c r="F22" s="568" t="s">
        <v>563</v>
      </c>
      <c r="G22" s="568" t="s">
        <v>562</v>
      </c>
      <c r="H22" s="556" t="s">
        <v>3</v>
      </c>
      <c r="I22" s="556" t="s">
        <v>561</v>
      </c>
      <c r="J22" s="557" t="s">
        <v>279</v>
      </c>
      <c r="K22" s="557" t="s">
        <v>279</v>
      </c>
      <c r="L22" s="557" t="s">
        <v>289</v>
      </c>
      <c r="M22" s="568" t="s">
        <v>560</v>
      </c>
      <c r="N22" s="144" t="s">
        <v>559</v>
      </c>
      <c r="O22" s="555" t="s">
        <v>290</v>
      </c>
      <c r="P22" s="114" t="s">
        <v>289</v>
      </c>
      <c r="Q22" s="114" t="s">
        <v>289</v>
      </c>
      <c r="R22" s="555" t="s">
        <v>374</v>
      </c>
      <c r="S22" s="565">
        <v>0.2</v>
      </c>
      <c r="T22" s="561" t="s">
        <v>558</v>
      </c>
      <c r="U22" s="566">
        <v>0.2</v>
      </c>
      <c r="V22" s="583" t="s">
        <v>557</v>
      </c>
      <c r="W22" s="143" t="s">
        <v>556</v>
      </c>
      <c r="X22" s="112" t="s">
        <v>278</v>
      </c>
      <c r="Y22" s="116">
        <v>0.25</v>
      </c>
      <c r="Z22" s="110" t="s">
        <v>277</v>
      </c>
      <c r="AA22" s="126">
        <v>0.15</v>
      </c>
      <c r="AB22" s="126">
        <f>+Y22+AA22</f>
        <v>0.4</v>
      </c>
      <c r="AC22" s="115" t="s">
        <v>276</v>
      </c>
      <c r="AD22" s="115" t="s">
        <v>275</v>
      </c>
      <c r="AE22" s="110" t="s">
        <v>274</v>
      </c>
      <c r="AF22" s="555" t="s">
        <v>353</v>
      </c>
      <c r="AG22" s="565">
        <v>0.2</v>
      </c>
      <c r="AH22" s="565">
        <v>0.2</v>
      </c>
      <c r="AI22" s="555" t="s">
        <v>353</v>
      </c>
      <c r="AJ22" s="562" t="s">
        <v>108</v>
      </c>
      <c r="AK22" s="555" t="s">
        <v>314</v>
      </c>
      <c r="AL22" s="142" t="s">
        <v>555</v>
      </c>
      <c r="AM22" s="110" t="s">
        <v>554</v>
      </c>
      <c r="AN22" s="112" t="s">
        <v>272</v>
      </c>
      <c r="AO22" s="110" t="s">
        <v>543</v>
      </c>
      <c r="AP22" s="112" t="s">
        <v>156</v>
      </c>
      <c r="AQ22" s="111" t="s">
        <v>553</v>
      </c>
      <c r="AR22" s="111" t="s">
        <v>552</v>
      </c>
      <c r="AS22" s="110" t="s">
        <v>551</v>
      </c>
      <c r="AT22" s="110" t="s">
        <v>550</v>
      </c>
      <c r="AU22" s="110" t="s">
        <v>543</v>
      </c>
      <c r="AV22" s="141" t="s">
        <v>549</v>
      </c>
      <c r="AW22" s="457" t="s">
        <v>548</v>
      </c>
      <c r="AX22" s="477"/>
      <c r="AZ22" s="119"/>
    </row>
    <row r="23" spans="1:55" s="118" customFormat="1" ht="144.75" customHeight="1" x14ac:dyDescent="0.2">
      <c r="A23" s="557"/>
      <c r="B23" s="557"/>
      <c r="C23" s="556"/>
      <c r="D23" s="556"/>
      <c r="E23" s="556"/>
      <c r="F23" s="568"/>
      <c r="G23" s="568"/>
      <c r="H23" s="556"/>
      <c r="I23" s="556"/>
      <c r="J23" s="557"/>
      <c r="K23" s="557"/>
      <c r="L23" s="557"/>
      <c r="M23" s="568"/>
      <c r="N23" s="144" t="s">
        <v>547</v>
      </c>
      <c r="O23" s="555"/>
      <c r="P23" s="114" t="s">
        <v>376</v>
      </c>
      <c r="Q23" s="114" t="s">
        <v>376</v>
      </c>
      <c r="R23" s="555"/>
      <c r="S23" s="565"/>
      <c r="T23" s="561"/>
      <c r="U23" s="567"/>
      <c r="V23" s="583"/>
      <c r="W23" s="143" t="s">
        <v>546</v>
      </c>
      <c r="X23" s="112" t="s">
        <v>278</v>
      </c>
      <c r="Y23" s="116">
        <v>0.25</v>
      </c>
      <c r="Z23" s="110" t="s">
        <v>277</v>
      </c>
      <c r="AA23" s="126">
        <v>0.15</v>
      </c>
      <c r="AB23" s="126">
        <f>+Y23+AA23</f>
        <v>0.4</v>
      </c>
      <c r="AC23" s="115" t="s">
        <v>276</v>
      </c>
      <c r="AD23" s="115" t="s">
        <v>275</v>
      </c>
      <c r="AE23" s="110" t="s">
        <v>274</v>
      </c>
      <c r="AF23" s="555"/>
      <c r="AG23" s="555"/>
      <c r="AH23" s="555"/>
      <c r="AI23" s="555"/>
      <c r="AJ23" s="562"/>
      <c r="AK23" s="555"/>
      <c r="AL23" s="142" t="s">
        <v>545</v>
      </c>
      <c r="AM23" s="110" t="s">
        <v>544</v>
      </c>
      <c r="AN23" s="112" t="s">
        <v>272</v>
      </c>
      <c r="AO23" s="110" t="s">
        <v>543</v>
      </c>
      <c r="AP23" s="112" t="s">
        <v>150</v>
      </c>
      <c r="AQ23" s="111" t="s">
        <v>542</v>
      </c>
      <c r="AR23" s="111" t="s">
        <v>541</v>
      </c>
      <c r="AS23" s="110"/>
      <c r="AT23" s="110"/>
      <c r="AU23" s="110"/>
      <c r="AV23" s="141"/>
      <c r="AW23" s="457" t="s">
        <v>540</v>
      </c>
      <c r="AX23" s="477"/>
      <c r="AZ23" s="119"/>
    </row>
    <row r="24" spans="1:55" s="118" customFormat="1" ht="112.5" customHeight="1" x14ac:dyDescent="0.2">
      <c r="A24" s="557">
        <v>5</v>
      </c>
      <c r="B24" s="556" t="s">
        <v>295</v>
      </c>
      <c r="C24" s="556" t="s">
        <v>253</v>
      </c>
      <c r="D24" s="556" t="s">
        <v>511</v>
      </c>
      <c r="E24" s="556" t="s">
        <v>511</v>
      </c>
      <c r="F24" s="556" t="s">
        <v>539</v>
      </c>
      <c r="G24" s="556" t="s">
        <v>538</v>
      </c>
      <c r="H24" s="556" t="s">
        <v>3</v>
      </c>
      <c r="I24" s="556" t="s">
        <v>291</v>
      </c>
      <c r="J24" s="557" t="s">
        <v>279</v>
      </c>
      <c r="K24" s="557" t="s">
        <v>279</v>
      </c>
      <c r="L24" s="557" t="s">
        <v>289</v>
      </c>
      <c r="M24" s="556" t="s">
        <v>537</v>
      </c>
      <c r="N24" s="555" t="s">
        <v>536</v>
      </c>
      <c r="O24" s="555" t="s">
        <v>290</v>
      </c>
      <c r="P24" s="555" t="s">
        <v>289</v>
      </c>
      <c r="Q24" s="555" t="s">
        <v>535</v>
      </c>
      <c r="R24" s="555" t="s">
        <v>534</v>
      </c>
      <c r="S24" s="565">
        <v>1</v>
      </c>
      <c r="T24" s="561" t="s">
        <v>397</v>
      </c>
      <c r="U24" s="565">
        <v>0.8</v>
      </c>
      <c r="V24" s="584" t="s">
        <v>103</v>
      </c>
      <c r="W24" s="576" t="s">
        <v>533</v>
      </c>
      <c r="X24" s="557" t="s">
        <v>278</v>
      </c>
      <c r="Y24" s="580">
        <v>0.25</v>
      </c>
      <c r="Z24" s="556" t="s">
        <v>277</v>
      </c>
      <c r="AA24" s="580">
        <v>0.15</v>
      </c>
      <c r="AB24" s="580">
        <v>0.4</v>
      </c>
      <c r="AC24" s="578" t="s">
        <v>414</v>
      </c>
      <c r="AD24" s="578" t="s">
        <v>317</v>
      </c>
      <c r="AE24" s="556" t="s">
        <v>274</v>
      </c>
      <c r="AF24" s="555" t="s">
        <v>286</v>
      </c>
      <c r="AG24" s="565">
        <v>0.4</v>
      </c>
      <c r="AH24" s="565">
        <v>0.8</v>
      </c>
      <c r="AI24" s="561" t="s">
        <v>395</v>
      </c>
      <c r="AJ24" s="562" t="s">
        <v>103</v>
      </c>
      <c r="AK24" s="555" t="s">
        <v>494</v>
      </c>
      <c r="AL24" s="113" t="s">
        <v>532</v>
      </c>
      <c r="AM24" s="110" t="s">
        <v>513</v>
      </c>
      <c r="AN24" s="112" t="s">
        <v>272</v>
      </c>
      <c r="AO24" s="112" t="s">
        <v>512</v>
      </c>
      <c r="AP24" s="112" t="s">
        <v>156</v>
      </c>
      <c r="AQ24" s="140">
        <v>44562</v>
      </c>
      <c r="AR24" s="140">
        <v>44651</v>
      </c>
      <c r="AS24" s="556" t="s">
        <v>531</v>
      </c>
      <c r="AT24" s="556" t="s">
        <v>516</v>
      </c>
      <c r="AU24" s="557" t="s">
        <v>253</v>
      </c>
      <c r="AV24" s="557" t="s">
        <v>515</v>
      </c>
      <c r="AW24" s="556" t="s">
        <v>530</v>
      </c>
      <c r="AX24" s="477"/>
      <c r="BA24" s="119"/>
    </row>
    <row r="25" spans="1:55" s="118" customFormat="1" ht="85.5" customHeight="1" x14ac:dyDescent="0.2">
      <c r="A25" s="557"/>
      <c r="B25" s="556"/>
      <c r="C25" s="556"/>
      <c r="D25" s="556"/>
      <c r="E25" s="556"/>
      <c r="F25" s="556"/>
      <c r="G25" s="556"/>
      <c r="H25" s="556"/>
      <c r="I25" s="556"/>
      <c r="J25" s="557"/>
      <c r="K25" s="557"/>
      <c r="L25" s="557"/>
      <c r="M25" s="556"/>
      <c r="N25" s="555"/>
      <c r="O25" s="555"/>
      <c r="P25" s="555"/>
      <c r="Q25" s="555"/>
      <c r="R25" s="555"/>
      <c r="S25" s="555"/>
      <c r="T25" s="561"/>
      <c r="U25" s="555"/>
      <c r="V25" s="584"/>
      <c r="W25" s="576"/>
      <c r="X25" s="557"/>
      <c r="Y25" s="580"/>
      <c r="Z25" s="556"/>
      <c r="AA25" s="580"/>
      <c r="AB25" s="580"/>
      <c r="AC25" s="578"/>
      <c r="AD25" s="578"/>
      <c r="AE25" s="556"/>
      <c r="AF25" s="555"/>
      <c r="AG25" s="555"/>
      <c r="AH25" s="555"/>
      <c r="AI25" s="561"/>
      <c r="AJ25" s="562"/>
      <c r="AK25" s="555"/>
      <c r="AL25" s="113" t="s">
        <v>529</v>
      </c>
      <c r="AM25" s="110" t="s">
        <v>513</v>
      </c>
      <c r="AN25" s="112" t="s">
        <v>272</v>
      </c>
      <c r="AO25" s="112" t="s">
        <v>518</v>
      </c>
      <c r="AP25" s="112" t="s">
        <v>156</v>
      </c>
      <c r="AQ25" s="140">
        <v>44652</v>
      </c>
      <c r="AR25" s="140">
        <v>44742</v>
      </c>
      <c r="AS25" s="556"/>
      <c r="AT25" s="556"/>
      <c r="AU25" s="557"/>
      <c r="AV25" s="557"/>
      <c r="AW25" s="556"/>
      <c r="AX25" s="477"/>
      <c r="BA25" s="119"/>
    </row>
    <row r="26" spans="1:55" s="118" customFormat="1" ht="94.5" customHeight="1" x14ac:dyDescent="0.2">
      <c r="A26" s="557"/>
      <c r="B26" s="556"/>
      <c r="C26" s="556"/>
      <c r="D26" s="556"/>
      <c r="E26" s="556"/>
      <c r="F26" s="556"/>
      <c r="G26" s="556"/>
      <c r="H26" s="556"/>
      <c r="I26" s="556"/>
      <c r="J26" s="557"/>
      <c r="K26" s="557"/>
      <c r="L26" s="557"/>
      <c r="M26" s="556"/>
      <c r="N26" s="555"/>
      <c r="O26" s="555"/>
      <c r="P26" s="555"/>
      <c r="Q26" s="555"/>
      <c r="R26" s="555"/>
      <c r="S26" s="555"/>
      <c r="T26" s="561"/>
      <c r="U26" s="555"/>
      <c r="V26" s="584"/>
      <c r="W26" s="576"/>
      <c r="X26" s="557"/>
      <c r="Y26" s="580"/>
      <c r="Z26" s="556"/>
      <c r="AA26" s="580"/>
      <c r="AB26" s="580"/>
      <c r="AC26" s="578"/>
      <c r="AD26" s="578"/>
      <c r="AE26" s="556"/>
      <c r="AF26" s="555"/>
      <c r="AG26" s="555"/>
      <c r="AH26" s="555"/>
      <c r="AI26" s="561"/>
      <c r="AJ26" s="562"/>
      <c r="AK26" s="555"/>
      <c r="AL26" s="113" t="s">
        <v>528</v>
      </c>
      <c r="AM26" s="110" t="s">
        <v>513</v>
      </c>
      <c r="AN26" s="112" t="s">
        <v>272</v>
      </c>
      <c r="AO26" s="112" t="s">
        <v>523</v>
      </c>
      <c r="AP26" s="112" t="s">
        <v>156</v>
      </c>
      <c r="AQ26" s="140">
        <v>44743</v>
      </c>
      <c r="AR26" s="140">
        <v>44834</v>
      </c>
      <c r="AS26" s="556" t="s">
        <v>527</v>
      </c>
      <c r="AT26" s="556" t="s">
        <v>516</v>
      </c>
      <c r="AU26" s="557" t="s">
        <v>253</v>
      </c>
      <c r="AV26" s="557" t="s">
        <v>515</v>
      </c>
      <c r="AW26" s="556"/>
      <c r="AX26" s="477"/>
      <c r="BA26" s="119"/>
    </row>
    <row r="27" spans="1:55" s="118" customFormat="1" ht="100.5" customHeight="1" x14ac:dyDescent="0.2">
      <c r="A27" s="557"/>
      <c r="B27" s="556"/>
      <c r="C27" s="556"/>
      <c r="D27" s="556"/>
      <c r="E27" s="556"/>
      <c r="F27" s="556"/>
      <c r="G27" s="556"/>
      <c r="H27" s="556"/>
      <c r="I27" s="556"/>
      <c r="J27" s="557"/>
      <c r="K27" s="557"/>
      <c r="L27" s="557"/>
      <c r="M27" s="556"/>
      <c r="N27" s="555"/>
      <c r="O27" s="555"/>
      <c r="P27" s="555"/>
      <c r="Q27" s="555"/>
      <c r="R27" s="555"/>
      <c r="S27" s="555"/>
      <c r="T27" s="561"/>
      <c r="U27" s="555"/>
      <c r="V27" s="584"/>
      <c r="W27" s="576"/>
      <c r="X27" s="557"/>
      <c r="Y27" s="580"/>
      <c r="Z27" s="556"/>
      <c r="AA27" s="580"/>
      <c r="AB27" s="580"/>
      <c r="AC27" s="578"/>
      <c r="AD27" s="578"/>
      <c r="AE27" s="556"/>
      <c r="AF27" s="555"/>
      <c r="AG27" s="555"/>
      <c r="AH27" s="555"/>
      <c r="AI27" s="561"/>
      <c r="AJ27" s="562"/>
      <c r="AK27" s="555"/>
      <c r="AL27" s="113" t="s">
        <v>526</v>
      </c>
      <c r="AM27" s="110" t="s">
        <v>513</v>
      </c>
      <c r="AN27" s="112" t="s">
        <v>272</v>
      </c>
      <c r="AO27" s="112" t="s">
        <v>520</v>
      </c>
      <c r="AP27" s="112" t="s">
        <v>156</v>
      </c>
      <c r="AQ27" s="140">
        <v>44835</v>
      </c>
      <c r="AR27" s="140">
        <v>44926</v>
      </c>
      <c r="AS27" s="556"/>
      <c r="AT27" s="556"/>
      <c r="AU27" s="557"/>
      <c r="AV27" s="557"/>
      <c r="AW27" s="556"/>
      <c r="AX27" s="477"/>
      <c r="BA27" s="119"/>
    </row>
    <row r="28" spans="1:55" ht="69" customHeight="1" x14ac:dyDescent="0.2">
      <c r="A28" s="557"/>
      <c r="B28" s="556"/>
      <c r="C28" s="556"/>
      <c r="D28" s="556"/>
      <c r="E28" s="556"/>
      <c r="F28" s="556"/>
      <c r="G28" s="556"/>
      <c r="H28" s="556"/>
      <c r="I28" s="556"/>
      <c r="J28" s="557"/>
      <c r="K28" s="557"/>
      <c r="L28" s="557"/>
      <c r="M28" s="556"/>
      <c r="N28" s="555"/>
      <c r="O28" s="555"/>
      <c r="P28" s="555"/>
      <c r="Q28" s="555"/>
      <c r="R28" s="555"/>
      <c r="S28" s="555"/>
      <c r="T28" s="561"/>
      <c r="U28" s="555"/>
      <c r="V28" s="584"/>
      <c r="W28" s="576" t="s">
        <v>525</v>
      </c>
      <c r="X28" s="557" t="s">
        <v>278</v>
      </c>
      <c r="Y28" s="580">
        <v>0.25</v>
      </c>
      <c r="Z28" s="556" t="s">
        <v>277</v>
      </c>
      <c r="AA28" s="580">
        <v>0.15</v>
      </c>
      <c r="AB28" s="580">
        <v>0.4</v>
      </c>
      <c r="AC28" s="578" t="s">
        <v>414</v>
      </c>
      <c r="AD28" s="578" t="s">
        <v>317</v>
      </c>
      <c r="AE28" s="556" t="s">
        <v>274</v>
      </c>
      <c r="AF28" s="555"/>
      <c r="AG28" s="555"/>
      <c r="AH28" s="555"/>
      <c r="AI28" s="561"/>
      <c r="AJ28" s="562"/>
      <c r="AK28" s="555" t="s">
        <v>494</v>
      </c>
      <c r="AL28" s="113" t="s">
        <v>524</v>
      </c>
      <c r="AM28" s="110" t="s">
        <v>513</v>
      </c>
      <c r="AN28" s="112" t="s">
        <v>272</v>
      </c>
      <c r="AO28" s="112" t="s">
        <v>523</v>
      </c>
      <c r="AP28" s="112" t="s">
        <v>156</v>
      </c>
      <c r="AQ28" s="140">
        <v>44197</v>
      </c>
      <c r="AR28" s="140">
        <v>44286</v>
      </c>
      <c r="AS28" s="556" t="s">
        <v>522</v>
      </c>
      <c r="AT28" s="556" t="s">
        <v>516</v>
      </c>
      <c r="AU28" s="557" t="s">
        <v>253</v>
      </c>
      <c r="AV28" s="557" t="s">
        <v>515</v>
      </c>
      <c r="AW28" s="556"/>
    </row>
    <row r="29" spans="1:55" customFormat="1" ht="66" customHeight="1" x14ac:dyDescent="0.25">
      <c r="A29" s="557"/>
      <c r="B29" s="556"/>
      <c r="C29" s="556"/>
      <c r="D29" s="556"/>
      <c r="E29" s="556"/>
      <c r="F29" s="556"/>
      <c r="G29" s="556"/>
      <c r="H29" s="556"/>
      <c r="I29" s="556"/>
      <c r="J29" s="557"/>
      <c r="K29" s="557"/>
      <c r="L29" s="557"/>
      <c r="M29" s="556"/>
      <c r="N29" s="555"/>
      <c r="O29" s="555"/>
      <c r="P29" s="555"/>
      <c r="Q29" s="555"/>
      <c r="R29" s="555"/>
      <c r="S29" s="555"/>
      <c r="T29" s="561"/>
      <c r="U29" s="555"/>
      <c r="V29" s="584"/>
      <c r="W29" s="576"/>
      <c r="X29" s="557"/>
      <c r="Y29" s="580"/>
      <c r="Z29" s="556"/>
      <c r="AA29" s="580"/>
      <c r="AB29" s="580"/>
      <c r="AC29" s="578"/>
      <c r="AD29" s="578"/>
      <c r="AE29" s="556"/>
      <c r="AF29" s="555"/>
      <c r="AG29" s="555"/>
      <c r="AH29" s="555"/>
      <c r="AI29" s="561"/>
      <c r="AJ29" s="562"/>
      <c r="AK29" s="555"/>
      <c r="AL29" s="113" t="s">
        <v>521</v>
      </c>
      <c r="AM29" s="110" t="s">
        <v>513</v>
      </c>
      <c r="AN29" s="112" t="s">
        <v>272</v>
      </c>
      <c r="AO29" s="112" t="s">
        <v>520</v>
      </c>
      <c r="AP29" s="112" t="s">
        <v>156</v>
      </c>
      <c r="AQ29" s="140">
        <v>44287</v>
      </c>
      <c r="AR29" s="140">
        <v>44377</v>
      </c>
      <c r="AS29" s="556"/>
      <c r="AT29" s="556"/>
      <c r="AU29" s="557"/>
      <c r="AV29" s="557"/>
      <c r="AW29" s="556"/>
      <c r="AX29" s="475"/>
      <c r="AY29" s="105"/>
      <c r="AZ29" s="105"/>
      <c r="BA29" s="105"/>
      <c r="BB29" s="105"/>
      <c r="BC29" s="105"/>
    </row>
    <row r="30" spans="1:55" customFormat="1" ht="64.5" customHeight="1" x14ac:dyDescent="0.25">
      <c r="A30" s="557"/>
      <c r="B30" s="556"/>
      <c r="C30" s="556"/>
      <c r="D30" s="556"/>
      <c r="E30" s="556"/>
      <c r="F30" s="556"/>
      <c r="G30" s="556"/>
      <c r="H30" s="556"/>
      <c r="I30" s="556"/>
      <c r="J30" s="557"/>
      <c r="K30" s="557"/>
      <c r="L30" s="557"/>
      <c r="M30" s="556"/>
      <c r="N30" s="555"/>
      <c r="O30" s="555"/>
      <c r="P30" s="555"/>
      <c r="Q30" s="555"/>
      <c r="R30" s="555"/>
      <c r="S30" s="555"/>
      <c r="T30" s="561"/>
      <c r="U30" s="555"/>
      <c r="V30" s="584"/>
      <c r="W30" s="576"/>
      <c r="X30" s="557"/>
      <c r="Y30" s="580"/>
      <c r="Z30" s="556"/>
      <c r="AA30" s="580"/>
      <c r="AB30" s="580"/>
      <c r="AC30" s="578"/>
      <c r="AD30" s="578"/>
      <c r="AE30" s="556"/>
      <c r="AF30" s="555"/>
      <c r="AG30" s="555"/>
      <c r="AH30" s="555"/>
      <c r="AI30" s="561"/>
      <c r="AJ30" s="562"/>
      <c r="AK30" s="555"/>
      <c r="AL30" s="113" t="s">
        <v>519</v>
      </c>
      <c r="AM30" s="110" t="s">
        <v>513</v>
      </c>
      <c r="AN30" s="112" t="s">
        <v>272</v>
      </c>
      <c r="AO30" s="112" t="s">
        <v>518</v>
      </c>
      <c r="AP30" s="112" t="s">
        <v>156</v>
      </c>
      <c r="AQ30" s="140">
        <v>44378</v>
      </c>
      <c r="AR30" s="140">
        <v>44469</v>
      </c>
      <c r="AS30" s="556" t="s">
        <v>517</v>
      </c>
      <c r="AT30" s="556" t="s">
        <v>516</v>
      </c>
      <c r="AU30" s="557" t="s">
        <v>253</v>
      </c>
      <c r="AV30" s="557" t="s">
        <v>515</v>
      </c>
      <c r="AW30" s="556"/>
      <c r="AX30" s="475"/>
      <c r="AY30" s="105"/>
      <c r="AZ30" s="105"/>
      <c r="BA30" s="105"/>
      <c r="BB30" s="105"/>
      <c r="BC30" s="105"/>
    </row>
    <row r="31" spans="1:55" customFormat="1" ht="69" customHeight="1" x14ac:dyDescent="0.25">
      <c r="A31" s="557"/>
      <c r="B31" s="556"/>
      <c r="C31" s="556"/>
      <c r="D31" s="556"/>
      <c r="E31" s="556"/>
      <c r="F31" s="556"/>
      <c r="G31" s="556"/>
      <c r="H31" s="556"/>
      <c r="I31" s="556"/>
      <c r="J31" s="557"/>
      <c r="K31" s="557"/>
      <c r="L31" s="557"/>
      <c r="M31" s="556"/>
      <c r="N31" s="555"/>
      <c r="O31" s="555"/>
      <c r="P31" s="555"/>
      <c r="Q31" s="555"/>
      <c r="R31" s="555"/>
      <c r="S31" s="555"/>
      <c r="T31" s="561"/>
      <c r="U31" s="555"/>
      <c r="V31" s="584"/>
      <c r="W31" s="576"/>
      <c r="X31" s="557"/>
      <c r="Y31" s="580"/>
      <c r="Z31" s="556"/>
      <c r="AA31" s="580"/>
      <c r="AB31" s="580"/>
      <c r="AC31" s="578"/>
      <c r="AD31" s="578"/>
      <c r="AE31" s="556"/>
      <c r="AF31" s="555"/>
      <c r="AG31" s="555"/>
      <c r="AH31" s="555"/>
      <c r="AI31" s="561"/>
      <c r="AJ31" s="562"/>
      <c r="AK31" s="555"/>
      <c r="AL31" s="113" t="s">
        <v>514</v>
      </c>
      <c r="AM31" s="110" t="s">
        <v>513</v>
      </c>
      <c r="AN31" s="112" t="s">
        <v>272</v>
      </c>
      <c r="AO31" s="112" t="s">
        <v>512</v>
      </c>
      <c r="AP31" s="112" t="s">
        <v>156</v>
      </c>
      <c r="AQ31" s="140">
        <v>44470</v>
      </c>
      <c r="AR31" s="140">
        <v>44561</v>
      </c>
      <c r="AS31" s="556"/>
      <c r="AT31" s="556"/>
      <c r="AU31" s="557"/>
      <c r="AV31" s="557"/>
      <c r="AW31" s="556"/>
      <c r="AX31" s="475"/>
      <c r="AY31" s="105"/>
      <c r="AZ31" s="105"/>
      <c r="BA31" s="105"/>
      <c r="BB31" s="105"/>
      <c r="BC31" s="105"/>
    </row>
    <row r="32" spans="1:55" ht="177" customHeight="1" x14ac:dyDescent="0.2">
      <c r="A32" s="557">
        <v>6</v>
      </c>
      <c r="B32" s="556" t="s">
        <v>295</v>
      </c>
      <c r="C32" s="556" t="s">
        <v>243</v>
      </c>
      <c r="D32" s="568" t="s">
        <v>511</v>
      </c>
      <c r="E32" s="568" t="s">
        <v>511</v>
      </c>
      <c r="F32" s="556" t="s">
        <v>510</v>
      </c>
      <c r="G32" s="585" t="s">
        <v>509</v>
      </c>
      <c r="H32" s="556" t="s">
        <v>3</v>
      </c>
      <c r="I32" s="556" t="s">
        <v>291</v>
      </c>
      <c r="J32" s="556" t="s">
        <v>279</v>
      </c>
      <c r="K32" s="556" t="s">
        <v>279</v>
      </c>
      <c r="L32" s="556" t="s">
        <v>289</v>
      </c>
      <c r="M32" s="556" t="s">
        <v>508</v>
      </c>
      <c r="N32" s="568" t="s">
        <v>507</v>
      </c>
      <c r="O32" s="556" t="s">
        <v>290</v>
      </c>
      <c r="P32" s="556" t="s">
        <v>289</v>
      </c>
      <c r="Q32" s="556" t="s">
        <v>506</v>
      </c>
      <c r="R32" s="555" t="s">
        <v>505</v>
      </c>
      <c r="S32" s="586">
        <v>0.8</v>
      </c>
      <c r="T32" s="557" t="s">
        <v>287</v>
      </c>
      <c r="U32" s="586">
        <v>0.6</v>
      </c>
      <c r="V32" s="587" t="s">
        <v>504</v>
      </c>
      <c r="W32" s="585" t="s">
        <v>503</v>
      </c>
      <c r="X32" s="557" t="s">
        <v>278</v>
      </c>
      <c r="Y32" s="586">
        <v>0.25</v>
      </c>
      <c r="Z32" s="557" t="s">
        <v>277</v>
      </c>
      <c r="AA32" s="586">
        <v>0.15</v>
      </c>
      <c r="AB32" s="586">
        <v>0.4</v>
      </c>
      <c r="AC32" s="557" t="s">
        <v>414</v>
      </c>
      <c r="AD32" s="557" t="s">
        <v>317</v>
      </c>
      <c r="AE32" s="557" t="s">
        <v>274</v>
      </c>
      <c r="AF32" s="555" t="s">
        <v>286</v>
      </c>
      <c r="AG32" s="565">
        <v>0.4</v>
      </c>
      <c r="AH32" s="565">
        <v>0.8</v>
      </c>
      <c r="AI32" s="561" t="s">
        <v>395</v>
      </c>
      <c r="AJ32" s="562" t="s">
        <v>101</v>
      </c>
      <c r="AK32" s="557" t="s">
        <v>494</v>
      </c>
      <c r="AL32" s="117" t="s">
        <v>502</v>
      </c>
      <c r="AM32" s="114" t="s">
        <v>492</v>
      </c>
      <c r="AN32" s="112" t="s">
        <v>272</v>
      </c>
      <c r="AO32" s="114" t="s">
        <v>243</v>
      </c>
      <c r="AP32" s="112" t="s">
        <v>156</v>
      </c>
      <c r="AQ32" s="140">
        <v>44197</v>
      </c>
      <c r="AR32" s="140">
        <v>44286</v>
      </c>
      <c r="AS32" s="114" t="s">
        <v>501</v>
      </c>
      <c r="AT32" s="114" t="s">
        <v>490</v>
      </c>
      <c r="AU32" s="114" t="s">
        <v>243</v>
      </c>
      <c r="AV32" s="112" t="s">
        <v>489</v>
      </c>
      <c r="AW32" s="555" t="s">
        <v>500</v>
      </c>
    </row>
    <row r="33" spans="1:53" ht="95.25" customHeight="1" x14ac:dyDescent="0.2">
      <c r="A33" s="557"/>
      <c r="B33" s="556"/>
      <c r="C33" s="556"/>
      <c r="D33" s="568"/>
      <c r="E33" s="568"/>
      <c r="F33" s="556"/>
      <c r="G33" s="585"/>
      <c r="H33" s="556"/>
      <c r="I33" s="556"/>
      <c r="J33" s="556"/>
      <c r="K33" s="556"/>
      <c r="L33" s="556"/>
      <c r="M33" s="556"/>
      <c r="N33" s="568"/>
      <c r="O33" s="556"/>
      <c r="P33" s="556"/>
      <c r="Q33" s="556"/>
      <c r="R33" s="555"/>
      <c r="S33" s="557"/>
      <c r="T33" s="557"/>
      <c r="U33" s="557"/>
      <c r="V33" s="587"/>
      <c r="W33" s="585"/>
      <c r="X33" s="557"/>
      <c r="Y33" s="557"/>
      <c r="Z33" s="557"/>
      <c r="AA33" s="557"/>
      <c r="AB33" s="557"/>
      <c r="AC33" s="557"/>
      <c r="AD33" s="557"/>
      <c r="AE33" s="557"/>
      <c r="AF33" s="555"/>
      <c r="AG33" s="555"/>
      <c r="AH33" s="555"/>
      <c r="AI33" s="561"/>
      <c r="AJ33" s="562"/>
      <c r="AK33" s="557"/>
      <c r="AL33" s="117" t="s">
        <v>499</v>
      </c>
      <c r="AM33" s="114" t="s">
        <v>492</v>
      </c>
      <c r="AN33" s="112" t="s">
        <v>272</v>
      </c>
      <c r="AO33" s="114" t="s">
        <v>243</v>
      </c>
      <c r="AP33" s="112" t="s">
        <v>156</v>
      </c>
      <c r="AQ33" s="140">
        <v>44287</v>
      </c>
      <c r="AR33" s="140">
        <v>44377</v>
      </c>
      <c r="AS33" s="114" t="s">
        <v>498</v>
      </c>
      <c r="AT33" s="114" t="s">
        <v>490</v>
      </c>
      <c r="AU33" s="114" t="s">
        <v>243</v>
      </c>
      <c r="AV33" s="112" t="s">
        <v>489</v>
      </c>
      <c r="AW33" s="555"/>
    </row>
    <row r="34" spans="1:53" ht="121.5" customHeight="1" x14ac:dyDescent="0.2">
      <c r="A34" s="557"/>
      <c r="B34" s="556"/>
      <c r="C34" s="556"/>
      <c r="D34" s="568"/>
      <c r="E34" s="568"/>
      <c r="F34" s="556"/>
      <c r="G34" s="585"/>
      <c r="H34" s="556"/>
      <c r="I34" s="556"/>
      <c r="J34" s="556"/>
      <c r="K34" s="556"/>
      <c r="L34" s="556"/>
      <c r="M34" s="556"/>
      <c r="N34" s="568"/>
      <c r="O34" s="556"/>
      <c r="P34" s="556"/>
      <c r="Q34" s="556"/>
      <c r="R34" s="555"/>
      <c r="S34" s="557"/>
      <c r="T34" s="557"/>
      <c r="U34" s="557"/>
      <c r="V34" s="587"/>
      <c r="W34" s="585" t="s">
        <v>497</v>
      </c>
      <c r="X34" s="557" t="s">
        <v>278</v>
      </c>
      <c r="Y34" s="586">
        <v>0.25</v>
      </c>
      <c r="Z34" s="557" t="s">
        <v>277</v>
      </c>
      <c r="AA34" s="586">
        <v>0.15</v>
      </c>
      <c r="AB34" s="586">
        <v>0.4</v>
      </c>
      <c r="AC34" s="557" t="s">
        <v>414</v>
      </c>
      <c r="AD34" s="557" t="s">
        <v>317</v>
      </c>
      <c r="AE34" s="557" t="s">
        <v>274</v>
      </c>
      <c r="AF34" s="555"/>
      <c r="AG34" s="555"/>
      <c r="AH34" s="555"/>
      <c r="AI34" s="561"/>
      <c r="AJ34" s="562"/>
      <c r="AK34" s="557"/>
      <c r="AL34" s="117" t="s">
        <v>496</v>
      </c>
      <c r="AM34" s="114" t="s">
        <v>492</v>
      </c>
      <c r="AN34" s="112" t="s">
        <v>272</v>
      </c>
      <c r="AO34" s="114" t="s">
        <v>243</v>
      </c>
      <c r="AP34" s="112" t="s">
        <v>156</v>
      </c>
      <c r="AQ34" s="140">
        <v>44378</v>
      </c>
      <c r="AR34" s="140">
        <v>44469</v>
      </c>
      <c r="AS34" s="114" t="s">
        <v>495</v>
      </c>
      <c r="AT34" s="114" t="s">
        <v>490</v>
      </c>
      <c r="AU34" s="114" t="s">
        <v>243</v>
      </c>
      <c r="AV34" s="112" t="s">
        <v>489</v>
      </c>
      <c r="AW34" s="555"/>
    </row>
    <row r="35" spans="1:53" ht="202.5" customHeight="1" x14ac:dyDescent="0.2">
      <c r="A35" s="557"/>
      <c r="B35" s="556"/>
      <c r="C35" s="556"/>
      <c r="D35" s="568"/>
      <c r="E35" s="568"/>
      <c r="F35" s="556"/>
      <c r="G35" s="585"/>
      <c r="H35" s="556"/>
      <c r="I35" s="556"/>
      <c r="J35" s="556"/>
      <c r="K35" s="556"/>
      <c r="L35" s="556"/>
      <c r="M35" s="556"/>
      <c r="N35" s="568"/>
      <c r="O35" s="556"/>
      <c r="P35" s="556"/>
      <c r="Q35" s="556"/>
      <c r="R35" s="555"/>
      <c r="S35" s="557"/>
      <c r="T35" s="557"/>
      <c r="U35" s="557"/>
      <c r="V35" s="587"/>
      <c r="W35" s="585"/>
      <c r="X35" s="557"/>
      <c r="Y35" s="557"/>
      <c r="Z35" s="557"/>
      <c r="AA35" s="557"/>
      <c r="AB35" s="557"/>
      <c r="AC35" s="557"/>
      <c r="AD35" s="557"/>
      <c r="AE35" s="557"/>
      <c r="AF35" s="555"/>
      <c r="AG35" s="555"/>
      <c r="AH35" s="555"/>
      <c r="AI35" s="561"/>
      <c r="AJ35" s="562"/>
      <c r="AK35" s="114" t="s">
        <v>494</v>
      </c>
      <c r="AL35" s="117" t="s">
        <v>493</v>
      </c>
      <c r="AM35" s="114" t="s">
        <v>492</v>
      </c>
      <c r="AN35" s="112" t="s">
        <v>272</v>
      </c>
      <c r="AO35" s="114" t="s">
        <v>243</v>
      </c>
      <c r="AP35" s="114" t="s">
        <v>156</v>
      </c>
      <c r="AQ35" s="140">
        <v>44470</v>
      </c>
      <c r="AR35" s="140">
        <v>44561</v>
      </c>
      <c r="AS35" s="114" t="s">
        <v>491</v>
      </c>
      <c r="AT35" s="114" t="s">
        <v>490</v>
      </c>
      <c r="AU35" s="114" t="s">
        <v>243</v>
      </c>
      <c r="AV35" s="112" t="s">
        <v>489</v>
      </c>
      <c r="AW35" s="555"/>
    </row>
    <row r="36" spans="1:53" ht="63" customHeight="1" x14ac:dyDescent="0.2">
      <c r="A36" s="557">
        <v>7</v>
      </c>
      <c r="B36" s="557" t="s">
        <v>295</v>
      </c>
      <c r="C36" s="556" t="s">
        <v>247</v>
      </c>
      <c r="D36" s="556" t="s">
        <v>488</v>
      </c>
      <c r="E36" s="556" t="s">
        <v>382</v>
      </c>
      <c r="F36" s="556" t="s">
        <v>487</v>
      </c>
      <c r="G36" s="556" t="s">
        <v>486</v>
      </c>
      <c r="H36" s="556" t="s">
        <v>3</v>
      </c>
      <c r="I36" s="556" t="s">
        <v>291</v>
      </c>
      <c r="J36" s="557" t="s">
        <v>279</v>
      </c>
      <c r="K36" s="557" t="s">
        <v>279</v>
      </c>
      <c r="L36" s="557" t="s">
        <v>289</v>
      </c>
      <c r="M36" s="556" t="s">
        <v>485</v>
      </c>
      <c r="N36" s="555" t="s">
        <v>484</v>
      </c>
      <c r="O36" s="555" t="s">
        <v>290</v>
      </c>
      <c r="P36" s="555" t="s">
        <v>289</v>
      </c>
      <c r="Q36" s="578" t="s">
        <v>483</v>
      </c>
      <c r="R36" s="555" t="s">
        <v>319</v>
      </c>
      <c r="S36" s="588">
        <v>0.4</v>
      </c>
      <c r="T36" s="561" t="s">
        <v>287</v>
      </c>
      <c r="U36" s="588">
        <v>0.6</v>
      </c>
      <c r="V36" s="562" t="s">
        <v>101</v>
      </c>
      <c r="W36" s="576" t="s">
        <v>482</v>
      </c>
      <c r="X36" s="557" t="s">
        <v>163</v>
      </c>
      <c r="Y36" s="586">
        <v>0.15</v>
      </c>
      <c r="Z36" s="556" t="s">
        <v>277</v>
      </c>
      <c r="AA36" s="586">
        <v>0.15</v>
      </c>
      <c r="AB36" s="580">
        <v>0.4</v>
      </c>
      <c r="AC36" s="594" t="s">
        <v>276</v>
      </c>
      <c r="AD36" s="594" t="s">
        <v>275</v>
      </c>
      <c r="AE36" s="556" t="s">
        <v>274</v>
      </c>
      <c r="AF36" s="555" t="s">
        <v>316</v>
      </c>
      <c r="AG36" s="588">
        <v>0.6</v>
      </c>
      <c r="AH36" s="588">
        <v>0.4</v>
      </c>
      <c r="AI36" s="595" t="s">
        <v>315</v>
      </c>
      <c r="AJ36" s="562" t="s">
        <v>108</v>
      </c>
      <c r="AK36" s="555" t="s">
        <v>314</v>
      </c>
      <c r="AL36" s="125" t="s">
        <v>481</v>
      </c>
      <c r="AM36" s="112" t="s">
        <v>470</v>
      </c>
      <c r="AN36" s="112" t="s">
        <v>272</v>
      </c>
      <c r="AO36" s="110" t="s">
        <v>469</v>
      </c>
      <c r="AP36" s="557" t="s">
        <v>156</v>
      </c>
      <c r="AQ36" s="139" t="s">
        <v>468</v>
      </c>
      <c r="AR36" s="132" t="s">
        <v>467</v>
      </c>
      <c r="AS36" s="591" t="s">
        <v>480</v>
      </c>
      <c r="AT36" s="556" t="s">
        <v>479</v>
      </c>
      <c r="AU36" s="556" t="s">
        <v>478</v>
      </c>
      <c r="AV36" s="556" t="s">
        <v>477</v>
      </c>
      <c r="AW36" s="555"/>
      <c r="BA36" s="119"/>
    </row>
    <row r="37" spans="1:53" customFormat="1" ht="56.25" customHeight="1" x14ac:dyDescent="0.25">
      <c r="A37" s="557"/>
      <c r="B37" s="557"/>
      <c r="C37" s="556"/>
      <c r="D37" s="556"/>
      <c r="E37" s="556"/>
      <c r="F37" s="556"/>
      <c r="G37" s="556"/>
      <c r="H37" s="556"/>
      <c r="I37" s="556"/>
      <c r="J37" s="557"/>
      <c r="K37" s="557"/>
      <c r="L37" s="557"/>
      <c r="M37" s="556"/>
      <c r="N37" s="555"/>
      <c r="O37" s="555"/>
      <c r="P37" s="555"/>
      <c r="Q37" s="578"/>
      <c r="R37" s="555"/>
      <c r="S37" s="589"/>
      <c r="T37" s="561"/>
      <c r="U37" s="589"/>
      <c r="V37" s="562"/>
      <c r="W37" s="576"/>
      <c r="X37" s="557"/>
      <c r="Y37" s="586"/>
      <c r="Z37" s="556"/>
      <c r="AA37" s="586"/>
      <c r="AB37" s="580"/>
      <c r="AC37" s="594"/>
      <c r="AD37" s="594"/>
      <c r="AE37" s="556"/>
      <c r="AF37" s="555"/>
      <c r="AG37" s="589"/>
      <c r="AH37" s="589"/>
      <c r="AI37" s="595"/>
      <c r="AJ37" s="562"/>
      <c r="AK37" s="555"/>
      <c r="AL37" s="125" t="s">
        <v>476</v>
      </c>
      <c r="AM37" s="112" t="s">
        <v>470</v>
      </c>
      <c r="AN37" s="112" t="s">
        <v>272</v>
      </c>
      <c r="AO37" s="110" t="s">
        <v>469</v>
      </c>
      <c r="AP37" s="557"/>
      <c r="AQ37" s="139" t="s">
        <v>468</v>
      </c>
      <c r="AR37" s="132" t="s">
        <v>467</v>
      </c>
      <c r="AS37" s="591"/>
      <c r="AT37" s="556"/>
      <c r="AU37" s="556"/>
      <c r="AV37" s="556"/>
      <c r="AW37" s="555"/>
      <c r="AX37" s="473"/>
    </row>
    <row r="38" spans="1:53" customFormat="1" ht="57" customHeight="1" x14ac:dyDescent="0.25">
      <c r="A38" s="557"/>
      <c r="B38" s="557"/>
      <c r="C38" s="556"/>
      <c r="D38" s="556"/>
      <c r="E38" s="556"/>
      <c r="F38" s="556"/>
      <c r="G38" s="556"/>
      <c r="H38" s="556"/>
      <c r="I38" s="556"/>
      <c r="J38" s="557"/>
      <c r="K38" s="557"/>
      <c r="L38" s="557"/>
      <c r="M38" s="556"/>
      <c r="N38" s="555"/>
      <c r="O38" s="555"/>
      <c r="P38" s="555"/>
      <c r="Q38" s="578"/>
      <c r="R38" s="555"/>
      <c r="S38" s="589"/>
      <c r="T38" s="561"/>
      <c r="U38" s="589"/>
      <c r="V38" s="562"/>
      <c r="W38" s="576"/>
      <c r="X38" s="557"/>
      <c r="Y38" s="586"/>
      <c r="Z38" s="556"/>
      <c r="AA38" s="586"/>
      <c r="AB38" s="580"/>
      <c r="AC38" s="594"/>
      <c r="AD38" s="594"/>
      <c r="AE38" s="556"/>
      <c r="AF38" s="555"/>
      <c r="AG38" s="589"/>
      <c r="AH38" s="589"/>
      <c r="AI38" s="595"/>
      <c r="AJ38" s="562"/>
      <c r="AK38" s="555"/>
      <c r="AL38" s="125" t="s">
        <v>475</v>
      </c>
      <c r="AM38" s="112" t="s">
        <v>470</v>
      </c>
      <c r="AN38" s="112" t="s">
        <v>272</v>
      </c>
      <c r="AO38" s="110" t="s">
        <v>474</v>
      </c>
      <c r="AP38" s="557"/>
      <c r="AQ38" s="139" t="s">
        <v>468</v>
      </c>
      <c r="AR38" s="132" t="s">
        <v>467</v>
      </c>
      <c r="AS38" s="591"/>
      <c r="AT38" s="556"/>
      <c r="AU38" s="556"/>
      <c r="AV38" s="556"/>
      <c r="AW38" s="555"/>
      <c r="AX38" s="473"/>
    </row>
    <row r="39" spans="1:53" customFormat="1" ht="58.5" customHeight="1" x14ac:dyDescent="0.25">
      <c r="A39" s="557"/>
      <c r="B39" s="557"/>
      <c r="C39" s="556"/>
      <c r="D39" s="556"/>
      <c r="E39" s="556"/>
      <c r="F39" s="556"/>
      <c r="G39" s="556"/>
      <c r="H39" s="556"/>
      <c r="I39" s="556"/>
      <c r="J39" s="557"/>
      <c r="K39" s="557"/>
      <c r="L39" s="557"/>
      <c r="M39" s="556"/>
      <c r="N39" s="555"/>
      <c r="O39" s="555"/>
      <c r="P39" s="555"/>
      <c r="Q39" s="578"/>
      <c r="R39" s="555"/>
      <c r="S39" s="589"/>
      <c r="T39" s="561"/>
      <c r="U39" s="589"/>
      <c r="V39" s="562"/>
      <c r="W39" s="576"/>
      <c r="X39" s="557"/>
      <c r="Y39" s="586"/>
      <c r="Z39" s="556"/>
      <c r="AA39" s="586"/>
      <c r="AB39" s="580"/>
      <c r="AC39" s="594"/>
      <c r="AD39" s="594"/>
      <c r="AE39" s="556"/>
      <c r="AF39" s="555"/>
      <c r="AG39" s="589"/>
      <c r="AH39" s="589"/>
      <c r="AI39" s="595"/>
      <c r="AJ39" s="562"/>
      <c r="AK39" s="555"/>
      <c r="AL39" s="125" t="s">
        <v>473</v>
      </c>
      <c r="AM39" s="112" t="s">
        <v>470</v>
      </c>
      <c r="AN39" s="112" t="s">
        <v>272</v>
      </c>
      <c r="AO39" s="110" t="s">
        <v>469</v>
      </c>
      <c r="AP39" s="557"/>
      <c r="AQ39" s="139" t="s">
        <v>468</v>
      </c>
      <c r="AR39" s="132" t="s">
        <v>467</v>
      </c>
      <c r="AS39" s="591"/>
      <c r="AT39" s="556"/>
      <c r="AU39" s="556"/>
      <c r="AV39" s="556"/>
      <c r="AW39" s="555"/>
      <c r="AX39" s="473"/>
    </row>
    <row r="40" spans="1:53" customFormat="1" ht="63" customHeight="1" x14ac:dyDescent="0.25">
      <c r="A40" s="557"/>
      <c r="B40" s="557"/>
      <c r="C40" s="556"/>
      <c r="D40" s="556"/>
      <c r="E40" s="556"/>
      <c r="F40" s="556"/>
      <c r="G40" s="556"/>
      <c r="H40" s="556"/>
      <c r="I40" s="556"/>
      <c r="J40" s="557"/>
      <c r="K40" s="557"/>
      <c r="L40" s="557"/>
      <c r="M40" s="556"/>
      <c r="N40" s="555"/>
      <c r="O40" s="555"/>
      <c r="P40" s="555"/>
      <c r="Q40" s="578"/>
      <c r="R40" s="555"/>
      <c r="S40" s="589"/>
      <c r="T40" s="561"/>
      <c r="U40" s="589"/>
      <c r="V40" s="562"/>
      <c r="W40" s="576"/>
      <c r="X40" s="557"/>
      <c r="Y40" s="586"/>
      <c r="Z40" s="556"/>
      <c r="AA40" s="586"/>
      <c r="AB40" s="580"/>
      <c r="AC40" s="594"/>
      <c r="AD40" s="594"/>
      <c r="AE40" s="556"/>
      <c r="AF40" s="555"/>
      <c r="AG40" s="589"/>
      <c r="AH40" s="589"/>
      <c r="AI40" s="595"/>
      <c r="AJ40" s="562"/>
      <c r="AK40" s="555"/>
      <c r="AL40" s="125" t="s">
        <v>472</v>
      </c>
      <c r="AM40" s="112" t="s">
        <v>470</v>
      </c>
      <c r="AN40" s="112" t="s">
        <v>272</v>
      </c>
      <c r="AO40" s="110" t="s">
        <v>469</v>
      </c>
      <c r="AP40" s="557"/>
      <c r="AQ40" s="139" t="s">
        <v>468</v>
      </c>
      <c r="AR40" s="132" t="s">
        <v>467</v>
      </c>
      <c r="AS40" s="591"/>
      <c r="AT40" s="556"/>
      <c r="AU40" s="556"/>
      <c r="AV40" s="556"/>
      <c r="AW40" s="555"/>
      <c r="AX40" s="473"/>
    </row>
    <row r="41" spans="1:53" customFormat="1" ht="55.5" customHeight="1" x14ac:dyDescent="0.25">
      <c r="A41" s="557"/>
      <c r="B41" s="557"/>
      <c r="C41" s="556"/>
      <c r="D41" s="556"/>
      <c r="E41" s="556"/>
      <c r="F41" s="556"/>
      <c r="G41" s="556"/>
      <c r="H41" s="556"/>
      <c r="I41" s="556"/>
      <c r="J41" s="557"/>
      <c r="K41" s="557"/>
      <c r="L41" s="557"/>
      <c r="M41" s="556"/>
      <c r="N41" s="555"/>
      <c r="O41" s="555"/>
      <c r="P41" s="555"/>
      <c r="Q41" s="578"/>
      <c r="R41" s="555"/>
      <c r="S41" s="589"/>
      <c r="T41" s="561"/>
      <c r="U41" s="589"/>
      <c r="V41" s="562"/>
      <c r="W41" s="576"/>
      <c r="X41" s="557"/>
      <c r="Y41" s="586"/>
      <c r="Z41" s="556"/>
      <c r="AA41" s="586"/>
      <c r="AB41" s="580"/>
      <c r="AC41" s="594"/>
      <c r="AD41" s="594"/>
      <c r="AE41" s="556"/>
      <c r="AF41" s="555"/>
      <c r="AG41" s="589"/>
      <c r="AH41" s="589"/>
      <c r="AI41" s="595"/>
      <c r="AJ41" s="562"/>
      <c r="AK41" s="555"/>
      <c r="AL41" s="125" t="s">
        <v>471</v>
      </c>
      <c r="AM41" s="112" t="s">
        <v>470</v>
      </c>
      <c r="AN41" s="112" t="s">
        <v>272</v>
      </c>
      <c r="AO41" s="110" t="s">
        <v>469</v>
      </c>
      <c r="AP41" s="557"/>
      <c r="AQ41" s="139" t="s">
        <v>468</v>
      </c>
      <c r="AR41" s="132" t="s">
        <v>467</v>
      </c>
      <c r="AS41" s="591"/>
      <c r="AT41" s="556"/>
      <c r="AU41" s="556"/>
      <c r="AV41" s="556"/>
      <c r="AW41" s="555"/>
      <c r="AX41" s="473"/>
    </row>
    <row r="42" spans="1:53" s="135" customFormat="1" ht="99.75" customHeight="1" x14ac:dyDescent="0.2">
      <c r="A42" s="557">
        <v>8</v>
      </c>
      <c r="B42" s="557" t="s">
        <v>295</v>
      </c>
      <c r="C42" s="556" t="s">
        <v>233</v>
      </c>
      <c r="D42" s="556" t="s">
        <v>466</v>
      </c>
      <c r="E42" s="556" t="s">
        <v>466</v>
      </c>
      <c r="F42" s="556" t="s">
        <v>465</v>
      </c>
      <c r="G42" s="556" t="s">
        <v>464</v>
      </c>
      <c r="H42" s="556" t="s">
        <v>3</v>
      </c>
      <c r="I42" s="556" t="s">
        <v>291</v>
      </c>
      <c r="J42" s="556" t="s">
        <v>463</v>
      </c>
      <c r="K42" s="556" t="s">
        <v>463</v>
      </c>
      <c r="L42" s="556" t="s">
        <v>289</v>
      </c>
      <c r="M42" s="556" t="s">
        <v>462</v>
      </c>
      <c r="N42" s="556" t="s">
        <v>461</v>
      </c>
      <c r="O42" s="556" t="s">
        <v>290</v>
      </c>
      <c r="P42" s="556" t="s">
        <v>289</v>
      </c>
      <c r="Q42" s="114" t="s">
        <v>398</v>
      </c>
      <c r="R42" s="555" t="s">
        <v>288</v>
      </c>
      <c r="S42" s="565">
        <v>0.6</v>
      </c>
      <c r="T42" s="561" t="s">
        <v>397</v>
      </c>
      <c r="U42" s="566">
        <v>0.8</v>
      </c>
      <c r="V42" s="590" t="s">
        <v>103</v>
      </c>
      <c r="W42" s="133" t="s">
        <v>460</v>
      </c>
      <c r="X42" s="112" t="s">
        <v>278</v>
      </c>
      <c r="Y42" s="116">
        <v>0.25</v>
      </c>
      <c r="Z42" s="110" t="s">
        <v>277</v>
      </c>
      <c r="AA42" s="126">
        <v>0.15</v>
      </c>
      <c r="AB42" s="126">
        <v>0.4</v>
      </c>
      <c r="AC42" s="115" t="s">
        <v>276</v>
      </c>
      <c r="AD42" s="115" t="s">
        <v>275</v>
      </c>
      <c r="AE42" s="110" t="s">
        <v>274</v>
      </c>
      <c r="AF42" s="555" t="s">
        <v>353</v>
      </c>
      <c r="AG42" s="565">
        <v>0.2</v>
      </c>
      <c r="AH42" s="593">
        <v>0.8</v>
      </c>
      <c r="AI42" s="561" t="s">
        <v>395</v>
      </c>
      <c r="AJ42" s="562" t="s">
        <v>109</v>
      </c>
      <c r="AK42" s="555" t="s">
        <v>314</v>
      </c>
      <c r="AL42" s="133" t="s">
        <v>459</v>
      </c>
      <c r="AM42" s="110" t="s">
        <v>458</v>
      </c>
      <c r="AN42" s="112" t="s">
        <v>272</v>
      </c>
      <c r="AO42" s="112" t="s">
        <v>449</v>
      </c>
      <c r="AP42" s="128" t="s">
        <v>443</v>
      </c>
      <c r="AQ42" s="138" t="s">
        <v>448</v>
      </c>
      <c r="AR42" s="138" t="s">
        <v>1785</v>
      </c>
      <c r="AS42" s="556" t="s">
        <v>457</v>
      </c>
      <c r="AT42" s="557" t="s">
        <v>456</v>
      </c>
      <c r="AU42" s="557" t="s">
        <v>455</v>
      </c>
      <c r="AV42" s="557" t="s">
        <v>454</v>
      </c>
      <c r="AW42" s="556" t="s">
        <v>453</v>
      </c>
      <c r="AX42" s="476"/>
      <c r="AY42" s="136"/>
    </row>
    <row r="43" spans="1:53" s="135" customFormat="1" ht="99" customHeight="1" x14ac:dyDescent="0.2">
      <c r="A43" s="557"/>
      <c r="B43" s="557"/>
      <c r="C43" s="556"/>
      <c r="D43" s="556"/>
      <c r="E43" s="556"/>
      <c r="F43" s="556"/>
      <c r="G43" s="556"/>
      <c r="H43" s="556"/>
      <c r="I43" s="556"/>
      <c r="J43" s="556"/>
      <c r="K43" s="556"/>
      <c r="L43" s="556"/>
      <c r="M43" s="556"/>
      <c r="N43" s="556"/>
      <c r="O43" s="556"/>
      <c r="P43" s="556"/>
      <c r="Q43" s="114" t="s">
        <v>452</v>
      </c>
      <c r="R43" s="555"/>
      <c r="S43" s="565"/>
      <c r="T43" s="561"/>
      <c r="U43" s="567"/>
      <c r="V43" s="590"/>
      <c r="W43" s="133" t="s">
        <v>1787</v>
      </c>
      <c r="X43" s="456" t="s">
        <v>278</v>
      </c>
      <c r="Y43" s="460">
        <v>0.25</v>
      </c>
      <c r="Z43" s="457" t="s">
        <v>277</v>
      </c>
      <c r="AA43" s="458">
        <v>0.15</v>
      </c>
      <c r="AB43" s="458">
        <v>0.4</v>
      </c>
      <c r="AC43" s="461" t="s">
        <v>276</v>
      </c>
      <c r="AD43" s="461" t="s">
        <v>275</v>
      </c>
      <c r="AE43" s="457" t="s">
        <v>274</v>
      </c>
      <c r="AF43" s="555"/>
      <c r="AG43" s="565"/>
      <c r="AH43" s="561"/>
      <c r="AI43" s="561"/>
      <c r="AJ43" s="562"/>
      <c r="AK43" s="555"/>
      <c r="AL43" s="133" t="s">
        <v>451</v>
      </c>
      <c r="AM43" s="110" t="s">
        <v>450</v>
      </c>
      <c r="AN43" s="112" t="s">
        <v>272</v>
      </c>
      <c r="AO43" s="112" t="s">
        <v>449</v>
      </c>
      <c r="AP43" s="110" t="s">
        <v>443</v>
      </c>
      <c r="AQ43" s="138" t="s">
        <v>448</v>
      </c>
      <c r="AR43" s="138" t="s">
        <v>1785</v>
      </c>
      <c r="AS43" s="556"/>
      <c r="AT43" s="557"/>
      <c r="AU43" s="557"/>
      <c r="AV43" s="557"/>
      <c r="AW43" s="556"/>
      <c r="AX43" s="476"/>
      <c r="AY43" s="136"/>
    </row>
    <row r="44" spans="1:53" s="135" customFormat="1" ht="118.5" customHeight="1" x14ac:dyDescent="0.2">
      <c r="A44" s="557"/>
      <c r="B44" s="557"/>
      <c r="C44" s="556"/>
      <c r="D44" s="556"/>
      <c r="E44" s="556"/>
      <c r="F44" s="556"/>
      <c r="G44" s="556"/>
      <c r="H44" s="556"/>
      <c r="I44" s="556"/>
      <c r="J44" s="556"/>
      <c r="K44" s="556"/>
      <c r="L44" s="556"/>
      <c r="M44" s="556"/>
      <c r="N44" s="556"/>
      <c r="O44" s="556"/>
      <c r="P44" s="556"/>
      <c r="Q44" s="114" t="s">
        <v>447</v>
      </c>
      <c r="R44" s="555"/>
      <c r="S44" s="565"/>
      <c r="T44" s="561"/>
      <c r="U44" s="567"/>
      <c r="V44" s="590"/>
      <c r="W44" s="459" t="s">
        <v>1786</v>
      </c>
      <c r="X44" s="456" t="s">
        <v>278</v>
      </c>
      <c r="Y44" s="460">
        <v>0.25</v>
      </c>
      <c r="Z44" s="457" t="s">
        <v>277</v>
      </c>
      <c r="AA44" s="458">
        <v>0.15</v>
      </c>
      <c r="AB44" s="458">
        <v>0.4</v>
      </c>
      <c r="AC44" s="461" t="s">
        <v>276</v>
      </c>
      <c r="AD44" s="461" t="s">
        <v>275</v>
      </c>
      <c r="AE44" s="457" t="s">
        <v>440</v>
      </c>
      <c r="AF44" s="555"/>
      <c r="AG44" s="565"/>
      <c r="AH44" s="561"/>
      <c r="AI44" s="561"/>
      <c r="AJ44" s="562"/>
      <c r="AK44" s="555"/>
      <c r="AL44" s="133" t="s">
        <v>446</v>
      </c>
      <c r="AM44" s="110" t="s">
        <v>445</v>
      </c>
      <c r="AN44" s="112" t="s">
        <v>272</v>
      </c>
      <c r="AO44" s="112" t="s">
        <v>444</v>
      </c>
      <c r="AP44" s="110" t="s">
        <v>443</v>
      </c>
      <c r="AQ44" s="138" t="s">
        <v>442</v>
      </c>
      <c r="AR44" s="138" t="s">
        <v>441</v>
      </c>
      <c r="AS44" s="556"/>
      <c r="AT44" s="557"/>
      <c r="AU44" s="557"/>
      <c r="AV44" s="557"/>
      <c r="AW44" s="556"/>
      <c r="AX44" s="476"/>
      <c r="AY44" s="136"/>
    </row>
    <row r="45" spans="1:53" s="135" customFormat="1" ht="103.5" customHeight="1" x14ac:dyDescent="0.2">
      <c r="A45" s="557"/>
      <c r="B45" s="557"/>
      <c r="C45" s="556"/>
      <c r="D45" s="556"/>
      <c r="E45" s="556"/>
      <c r="F45" s="556"/>
      <c r="G45" s="556"/>
      <c r="H45" s="556"/>
      <c r="I45" s="556"/>
      <c r="J45" s="556"/>
      <c r="K45" s="556"/>
      <c r="L45" s="556"/>
      <c r="M45" s="556"/>
      <c r="N45" s="556"/>
      <c r="O45" s="556"/>
      <c r="P45" s="556"/>
      <c r="Q45" s="114"/>
      <c r="R45" s="555"/>
      <c r="S45" s="565"/>
      <c r="T45" s="561"/>
      <c r="U45" s="567"/>
      <c r="V45" s="590"/>
      <c r="W45" s="117"/>
      <c r="X45" s="112"/>
      <c r="Y45" s="116"/>
      <c r="Z45" s="110"/>
      <c r="AA45" s="126"/>
      <c r="AB45" s="126"/>
      <c r="AC45" s="115"/>
      <c r="AD45" s="115"/>
      <c r="AE45" s="110"/>
      <c r="AF45" s="555"/>
      <c r="AG45" s="565"/>
      <c r="AH45" s="561"/>
      <c r="AI45" s="561"/>
      <c r="AJ45" s="562"/>
      <c r="AK45" s="555"/>
      <c r="AL45" s="113"/>
      <c r="AM45" s="112"/>
      <c r="AN45" s="112"/>
      <c r="AO45" s="110"/>
      <c r="AP45" s="137"/>
      <c r="AQ45" s="137"/>
      <c r="AR45" s="110"/>
      <c r="AS45" s="556"/>
      <c r="AT45" s="557"/>
      <c r="AU45" s="557"/>
      <c r="AV45" s="557"/>
      <c r="AW45" s="556"/>
      <c r="AX45" s="476"/>
      <c r="AY45" s="136"/>
    </row>
    <row r="46" spans="1:53" s="118" customFormat="1" ht="213.75" customHeight="1" x14ac:dyDescent="0.2">
      <c r="A46" s="557">
        <v>9</v>
      </c>
      <c r="B46" s="557" t="s">
        <v>295</v>
      </c>
      <c r="C46" s="556" t="s">
        <v>229</v>
      </c>
      <c r="D46" s="556" t="s">
        <v>439</v>
      </c>
      <c r="E46" s="556" t="s">
        <v>438</v>
      </c>
      <c r="F46" s="568" t="s">
        <v>437</v>
      </c>
      <c r="G46" s="568" t="s">
        <v>436</v>
      </c>
      <c r="H46" s="592" t="s">
        <v>3</v>
      </c>
      <c r="I46" s="556" t="s">
        <v>291</v>
      </c>
      <c r="J46" s="556" t="s">
        <v>279</v>
      </c>
      <c r="K46" s="556" t="s">
        <v>279</v>
      </c>
      <c r="L46" s="556" t="s">
        <v>289</v>
      </c>
      <c r="M46" s="110" t="s">
        <v>435</v>
      </c>
      <c r="N46" s="114" t="s">
        <v>434</v>
      </c>
      <c r="O46" s="117" t="s">
        <v>290</v>
      </c>
      <c r="P46" s="117" t="s">
        <v>289</v>
      </c>
      <c r="Q46" s="117" t="s">
        <v>426</v>
      </c>
      <c r="R46" s="555" t="s">
        <v>374</v>
      </c>
      <c r="S46" s="565">
        <v>0.2</v>
      </c>
      <c r="T46" s="561" t="s">
        <v>287</v>
      </c>
      <c r="U46" s="597">
        <v>0.6</v>
      </c>
      <c r="V46" s="567" t="s">
        <v>108</v>
      </c>
      <c r="W46" s="127" t="s">
        <v>433</v>
      </c>
      <c r="X46" s="112" t="s">
        <v>278</v>
      </c>
      <c r="Y46" s="116">
        <v>0.25</v>
      </c>
      <c r="Z46" s="110" t="s">
        <v>277</v>
      </c>
      <c r="AA46" s="134">
        <v>0.15</v>
      </c>
      <c r="AB46" s="131">
        <f>40%</f>
        <v>0.4</v>
      </c>
      <c r="AC46" s="115" t="s">
        <v>276</v>
      </c>
      <c r="AD46" s="115" t="s">
        <v>275</v>
      </c>
      <c r="AE46" s="110" t="s">
        <v>274</v>
      </c>
      <c r="AF46" s="596" t="s">
        <v>353</v>
      </c>
      <c r="AG46" s="597">
        <v>0.2</v>
      </c>
      <c r="AH46" s="597">
        <v>0.6</v>
      </c>
      <c r="AI46" s="595" t="s">
        <v>285</v>
      </c>
      <c r="AJ46" s="567" t="s">
        <v>108</v>
      </c>
      <c r="AK46" s="555" t="s">
        <v>314</v>
      </c>
      <c r="AL46" s="113" t="s">
        <v>432</v>
      </c>
      <c r="AM46" s="110" t="s">
        <v>431</v>
      </c>
      <c r="AN46" s="112" t="s">
        <v>272</v>
      </c>
      <c r="AO46" s="110" t="s">
        <v>430</v>
      </c>
      <c r="AP46" s="112" t="s">
        <v>156</v>
      </c>
      <c r="AQ46" s="110" t="s">
        <v>270</v>
      </c>
      <c r="AR46" s="110" t="s">
        <v>410</v>
      </c>
      <c r="AS46" s="110" t="s">
        <v>409</v>
      </c>
      <c r="AT46" s="110" t="s">
        <v>429</v>
      </c>
      <c r="AU46" s="110" t="s">
        <v>407</v>
      </c>
      <c r="AV46" s="110" t="s">
        <v>406</v>
      </c>
      <c r="AW46" s="457" t="s">
        <v>279</v>
      </c>
      <c r="AX46" s="477"/>
      <c r="BA46" s="119"/>
    </row>
    <row r="47" spans="1:53" s="118" customFormat="1" ht="291.75" customHeight="1" x14ac:dyDescent="0.2">
      <c r="A47" s="557"/>
      <c r="B47" s="557"/>
      <c r="C47" s="556"/>
      <c r="D47" s="556"/>
      <c r="E47" s="556"/>
      <c r="F47" s="568"/>
      <c r="G47" s="568"/>
      <c r="H47" s="592"/>
      <c r="I47" s="556"/>
      <c r="J47" s="556"/>
      <c r="K47" s="556"/>
      <c r="L47" s="556"/>
      <c r="M47" s="110" t="s">
        <v>428</v>
      </c>
      <c r="N47" s="114" t="s">
        <v>427</v>
      </c>
      <c r="O47" s="117" t="s">
        <v>290</v>
      </c>
      <c r="P47" s="117" t="s">
        <v>289</v>
      </c>
      <c r="Q47" s="117" t="s">
        <v>426</v>
      </c>
      <c r="R47" s="555"/>
      <c r="S47" s="555"/>
      <c r="T47" s="561"/>
      <c r="U47" s="596"/>
      <c r="V47" s="567"/>
      <c r="W47" s="133" t="s">
        <v>425</v>
      </c>
      <c r="X47" s="112" t="s">
        <v>163</v>
      </c>
      <c r="Y47" s="116">
        <v>0.15</v>
      </c>
      <c r="Z47" s="110" t="s">
        <v>277</v>
      </c>
      <c r="AA47" s="116">
        <v>0.15</v>
      </c>
      <c r="AB47" s="131">
        <f>30%</f>
        <v>0.3</v>
      </c>
      <c r="AC47" s="115" t="s">
        <v>276</v>
      </c>
      <c r="AD47" s="115" t="s">
        <v>275</v>
      </c>
      <c r="AE47" s="110" t="s">
        <v>274</v>
      </c>
      <c r="AF47" s="596"/>
      <c r="AG47" s="596"/>
      <c r="AH47" s="596"/>
      <c r="AI47" s="595"/>
      <c r="AJ47" s="567"/>
      <c r="AK47" s="555"/>
      <c r="AL47" s="113" t="s">
        <v>424</v>
      </c>
      <c r="AM47" s="110" t="s">
        <v>423</v>
      </c>
      <c r="AN47" s="112" t="s">
        <v>272</v>
      </c>
      <c r="AO47" s="110" t="s">
        <v>422</v>
      </c>
      <c r="AP47" s="110" t="s">
        <v>156</v>
      </c>
      <c r="AQ47" s="110" t="s">
        <v>270</v>
      </c>
      <c r="AR47" s="110" t="s">
        <v>410</v>
      </c>
      <c r="AS47" s="132" t="s">
        <v>421</v>
      </c>
      <c r="AT47" s="110" t="s">
        <v>420</v>
      </c>
      <c r="AU47" s="110" t="s">
        <v>407</v>
      </c>
      <c r="AV47" s="110" t="s">
        <v>419</v>
      </c>
      <c r="AW47" s="457" t="s">
        <v>279</v>
      </c>
      <c r="AX47" s="477"/>
      <c r="BA47" s="119"/>
    </row>
    <row r="48" spans="1:53" s="118" customFormat="1" ht="132.75" customHeight="1" x14ac:dyDescent="0.2">
      <c r="A48" s="557"/>
      <c r="B48" s="557"/>
      <c r="C48" s="556"/>
      <c r="D48" s="556"/>
      <c r="E48" s="556"/>
      <c r="F48" s="568"/>
      <c r="G48" s="568"/>
      <c r="H48" s="592"/>
      <c r="I48" s="556"/>
      <c r="J48" s="556"/>
      <c r="K48" s="556"/>
      <c r="L48" s="556"/>
      <c r="M48" s="110" t="s">
        <v>418</v>
      </c>
      <c r="N48" s="114" t="s">
        <v>417</v>
      </c>
      <c r="O48" s="117" t="s">
        <v>377</v>
      </c>
      <c r="P48" s="117" t="s">
        <v>289</v>
      </c>
      <c r="Q48" s="117" t="s">
        <v>416</v>
      </c>
      <c r="R48" s="555"/>
      <c r="S48" s="555"/>
      <c r="T48" s="561"/>
      <c r="U48" s="596"/>
      <c r="V48" s="567"/>
      <c r="W48" s="127" t="s">
        <v>415</v>
      </c>
      <c r="X48" s="112" t="s">
        <v>278</v>
      </c>
      <c r="Y48" s="116">
        <v>0.25</v>
      </c>
      <c r="Z48" s="110" t="s">
        <v>277</v>
      </c>
      <c r="AA48" s="116">
        <v>0.15</v>
      </c>
      <c r="AB48" s="131">
        <f>40%</f>
        <v>0.4</v>
      </c>
      <c r="AC48" s="115" t="s">
        <v>414</v>
      </c>
      <c r="AD48" s="115" t="s">
        <v>275</v>
      </c>
      <c r="AE48" s="110" t="s">
        <v>274</v>
      </c>
      <c r="AF48" s="596"/>
      <c r="AG48" s="596"/>
      <c r="AH48" s="596"/>
      <c r="AI48" s="595"/>
      <c r="AJ48" s="567"/>
      <c r="AK48" s="555"/>
      <c r="AL48" s="113" t="s">
        <v>413</v>
      </c>
      <c r="AM48" s="110" t="s">
        <v>412</v>
      </c>
      <c r="AN48" s="112" t="s">
        <v>272</v>
      </c>
      <c r="AO48" s="110" t="s">
        <v>411</v>
      </c>
      <c r="AP48" s="110" t="s">
        <v>156</v>
      </c>
      <c r="AQ48" s="110" t="s">
        <v>270</v>
      </c>
      <c r="AR48" s="110" t="s">
        <v>410</v>
      </c>
      <c r="AS48" s="110" t="s">
        <v>409</v>
      </c>
      <c r="AT48" s="110" t="s">
        <v>408</v>
      </c>
      <c r="AU48" s="110" t="s">
        <v>407</v>
      </c>
      <c r="AV48" s="110" t="s">
        <v>406</v>
      </c>
      <c r="AW48" s="457" t="s">
        <v>279</v>
      </c>
      <c r="AX48" s="477"/>
      <c r="BA48" s="119"/>
    </row>
    <row r="49" spans="1:54" s="118" customFormat="1" ht="170.45" customHeight="1" x14ac:dyDescent="0.2">
      <c r="A49" s="557">
        <v>10</v>
      </c>
      <c r="B49" s="557" t="s">
        <v>295</v>
      </c>
      <c r="C49" s="556" t="s">
        <v>405</v>
      </c>
      <c r="D49" s="556" t="s">
        <v>404</v>
      </c>
      <c r="E49" s="556" t="s">
        <v>404</v>
      </c>
      <c r="F49" s="556" t="s">
        <v>403</v>
      </c>
      <c r="G49" s="556" t="s">
        <v>402</v>
      </c>
      <c r="H49" s="556" t="s">
        <v>3</v>
      </c>
      <c r="I49" s="556" t="s">
        <v>291</v>
      </c>
      <c r="J49" s="557" t="s">
        <v>279</v>
      </c>
      <c r="K49" s="557" t="s">
        <v>279</v>
      </c>
      <c r="L49" s="557" t="s">
        <v>401</v>
      </c>
      <c r="M49" s="556" t="s">
        <v>400</v>
      </c>
      <c r="N49" s="556" t="s">
        <v>399</v>
      </c>
      <c r="O49" s="556" t="s">
        <v>377</v>
      </c>
      <c r="P49" s="555" t="s">
        <v>289</v>
      </c>
      <c r="Q49" s="555" t="s">
        <v>398</v>
      </c>
      <c r="R49" s="555" t="s">
        <v>374</v>
      </c>
      <c r="S49" s="565">
        <v>0.2</v>
      </c>
      <c r="T49" s="561" t="s">
        <v>397</v>
      </c>
      <c r="U49" s="565">
        <v>0.8</v>
      </c>
      <c r="V49" s="584" t="s">
        <v>103</v>
      </c>
      <c r="W49" s="127" t="s">
        <v>396</v>
      </c>
      <c r="X49" s="112" t="s">
        <v>278</v>
      </c>
      <c r="Y49" s="126">
        <v>0.25</v>
      </c>
      <c r="Z49" s="110" t="s">
        <v>277</v>
      </c>
      <c r="AA49" s="126">
        <v>0.15</v>
      </c>
      <c r="AB49" s="126">
        <f>+Y49+AA49</f>
        <v>0.4</v>
      </c>
      <c r="AC49" s="115" t="s">
        <v>276</v>
      </c>
      <c r="AD49" s="115" t="s">
        <v>275</v>
      </c>
      <c r="AE49" s="110" t="s">
        <v>274</v>
      </c>
      <c r="AF49" s="555" t="s">
        <v>353</v>
      </c>
      <c r="AG49" s="565">
        <v>0.2</v>
      </c>
      <c r="AH49" s="565">
        <v>0.8</v>
      </c>
      <c r="AI49" s="561" t="s">
        <v>395</v>
      </c>
      <c r="AJ49" s="562" t="s">
        <v>108</v>
      </c>
      <c r="AK49" s="555" t="s">
        <v>273</v>
      </c>
      <c r="AL49" s="113" t="s">
        <v>394</v>
      </c>
      <c r="AM49" s="110" t="s">
        <v>393</v>
      </c>
      <c r="AN49" s="112" t="s">
        <v>272</v>
      </c>
      <c r="AO49" s="110" t="s">
        <v>385</v>
      </c>
      <c r="AP49" s="112" t="s">
        <v>156</v>
      </c>
      <c r="AQ49" s="111" t="s">
        <v>270</v>
      </c>
      <c r="AR49" s="111" t="s">
        <v>384</v>
      </c>
      <c r="AS49" s="556" t="s">
        <v>392</v>
      </c>
      <c r="AT49" s="556" t="s">
        <v>391</v>
      </c>
      <c r="AU49" s="556" t="s">
        <v>385</v>
      </c>
      <c r="AV49" s="556" t="s">
        <v>390</v>
      </c>
      <c r="AW49" s="556" t="s">
        <v>389</v>
      </c>
      <c r="AX49" s="477"/>
      <c r="BA49" s="119"/>
    </row>
    <row r="50" spans="1:54" ht="200.45" customHeight="1" x14ac:dyDescent="0.2">
      <c r="A50" s="557"/>
      <c r="B50" s="557"/>
      <c r="C50" s="556"/>
      <c r="D50" s="556"/>
      <c r="E50" s="556"/>
      <c r="F50" s="556"/>
      <c r="G50" s="556"/>
      <c r="H50" s="556"/>
      <c r="I50" s="556"/>
      <c r="J50" s="557"/>
      <c r="K50" s="557"/>
      <c r="L50" s="557"/>
      <c r="M50" s="556"/>
      <c r="N50" s="556"/>
      <c r="O50" s="556"/>
      <c r="P50" s="555"/>
      <c r="Q50" s="555"/>
      <c r="R50" s="555"/>
      <c r="S50" s="555"/>
      <c r="T50" s="561"/>
      <c r="U50" s="555"/>
      <c r="V50" s="584"/>
      <c r="W50" s="127" t="s">
        <v>388</v>
      </c>
      <c r="X50" s="112" t="s">
        <v>163</v>
      </c>
      <c r="Y50" s="126">
        <v>0.15</v>
      </c>
      <c r="Z50" s="110" t="s">
        <v>277</v>
      </c>
      <c r="AA50" s="126">
        <v>0.25</v>
      </c>
      <c r="AB50" s="130">
        <f>+Y50+AA50</f>
        <v>0.4</v>
      </c>
      <c r="AC50" s="115" t="s">
        <v>276</v>
      </c>
      <c r="AD50" s="115" t="s">
        <v>275</v>
      </c>
      <c r="AE50" s="110" t="s">
        <v>274</v>
      </c>
      <c r="AF50" s="555"/>
      <c r="AG50" s="555"/>
      <c r="AH50" s="555"/>
      <c r="AI50" s="561"/>
      <c r="AJ50" s="562"/>
      <c r="AK50" s="555"/>
      <c r="AL50" s="113" t="s">
        <v>387</v>
      </c>
      <c r="AM50" s="110" t="s">
        <v>386</v>
      </c>
      <c r="AN50" s="112" t="s">
        <v>272</v>
      </c>
      <c r="AO50" s="110" t="s">
        <v>385</v>
      </c>
      <c r="AP50" s="112" t="s">
        <v>156</v>
      </c>
      <c r="AQ50" s="111" t="s">
        <v>270</v>
      </c>
      <c r="AR50" s="111" t="s">
        <v>384</v>
      </c>
      <c r="AS50" s="556"/>
      <c r="AT50" s="556"/>
      <c r="AU50" s="556"/>
      <c r="AV50" s="556"/>
      <c r="AW50" s="556"/>
    </row>
    <row r="51" spans="1:54" s="118" customFormat="1" ht="212.25" customHeight="1" x14ac:dyDescent="0.2">
      <c r="A51" s="557">
        <v>11</v>
      </c>
      <c r="B51" s="557" t="s">
        <v>295</v>
      </c>
      <c r="C51" s="556" t="s">
        <v>231</v>
      </c>
      <c r="D51" s="556" t="s">
        <v>383</v>
      </c>
      <c r="E51" s="556" t="s">
        <v>382</v>
      </c>
      <c r="F51" s="556" t="s">
        <v>381</v>
      </c>
      <c r="G51" s="556" t="s">
        <v>380</v>
      </c>
      <c r="H51" s="556" t="s">
        <v>3</v>
      </c>
      <c r="I51" s="556" t="s">
        <v>291</v>
      </c>
      <c r="J51" s="557"/>
      <c r="K51" s="557"/>
      <c r="L51" s="556" t="s">
        <v>289</v>
      </c>
      <c r="M51" s="110" t="s">
        <v>379</v>
      </c>
      <c r="N51" s="556" t="s">
        <v>378</v>
      </c>
      <c r="O51" s="117" t="s">
        <v>377</v>
      </c>
      <c r="P51" s="555" t="s">
        <v>376</v>
      </c>
      <c r="Q51" s="569" t="s">
        <v>375</v>
      </c>
      <c r="R51" s="555" t="s">
        <v>374</v>
      </c>
      <c r="S51" s="565">
        <v>0.2</v>
      </c>
      <c r="T51" s="561" t="s">
        <v>373</v>
      </c>
      <c r="U51" s="565">
        <v>0.4</v>
      </c>
      <c r="V51" s="582" t="s">
        <v>372</v>
      </c>
      <c r="W51" s="127" t="s">
        <v>371</v>
      </c>
      <c r="X51" s="112" t="s">
        <v>278</v>
      </c>
      <c r="Y51" s="126">
        <v>0.25</v>
      </c>
      <c r="Z51" s="110" t="s">
        <v>277</v>
      </c>
      <c r="AA51" s="126">
        <v>0.15</v>
      </c>
      <c r="AB51" s="126">
        <f>+Y51+AA51</f>
        <v>0.4</v>
      </c>
      <c r="AC51" s="129" t="s">
        <v>276</v>
      </c>
      <c r="AD51" s="129" t="s">
        <v>275</v>
      </c>
      <c r="AE51" s="128" t="s">
        <v>274</v>
      </c>
      <c r="AF51" s="555" t="s">
        <v>353</v>
      </c>
      <c r="AG51" s="565">
        <v>0.2</v>
      </c>
      <c r="AH51" s="565">
        <v>0.4</v>
      </c>
      <c r="AI51" s="561" t="s">
        <v>315</v>
      </c>
      <c r="AJ51" s="562" t="s">
        <v>111</v>
      </c>
      <c r="AK51" s="555" t="s">
        <v>273</v>
      </c>
      <c r="AL51" s="585" t="s">
        <v>370</v>
      </c>
      <c r="AM51" s="556" t="s">
        <v>369</v>
      </c>
      <c r="AN51" s="557" t="s">
        <v>272</v>
      </c>
      <c r="AO51" s="556" t="s">
        <v>366</v>
      </c>
      <c r="AP51" s="557" t="s">
        <v>160</v>
      </c>
      <c r="AQ51" s="598">
        <v>44197</v>
      </c>
      <c r="AR51" s="598">
        <v>44926</v>
      </c>
      <c r="AS51" s="110" t="s">
        <v>368</v>
      </c>
      <c r="AT51" s="585" t="s">
        <v>367</v>
      </c>
      <c r="AU51" s="585" t="s">
        <v>366</v>
      </c>
      <c r="AV51" s="585" t="s">
        <v>280</v>
      </c>
      <c r="AW51" s="569" t="s">
        <v>365</v>
      </c>
      <c r="AX51" s="477"/>
      <c r="BA51" s="119"/>
    </row>
    <row r="52" spans="1:54" s="118" customFormat="1" ht="212.25" customHeight="1" x14ac:dyDescent="0.2">
      <c r="A52" s="557"/>
      <c r="B52" s="557"/>
      <c r="C52" s="556"/>
      <c r="D52" s="556"/>
      <c r="E52" s="556"/>
      <c r="F52" s="556"/>
      <c r="G52" s="556"/>
      <c r="H52" s="556"/>
      <c r="I52" s="556"/>
      <c r="J52" s="557"/>
      <c r="K52" s="557"/>
      <c r="L52" s="556"/>
      <c r="M52" s="128" t="s">
        <v>364</v>
      </c>
      <c r="N52" s="556"/>
      <c r="O52" s="117" t="s">
        <v>290</v>
      </c>
      <c r="P52" s="555"/>
      <c r="Q52" s="569"/>
      <c r="R52" s="555"/>
      <c r="S52" s="555"/>
      <c r="T52" s="561"/>
      <c r="U52" s="555"/>
      <c r="V52" s="582"/>
      <c r="W52" s="127" t="s">
        <v>363</v>
      </c>
      <c r="X52" s="112" t="s">
        <v>278</v>
      </c>
      <c r="Y52" s="126">
        <v>0.25</v>
      </c>
      <c r="Z52" s="110" t="s">
        <v>277</v>
      </c>
      <c r="AA52" s="126">
        <v>0.15</v>
      </c>
      <c r="AB52" s="126">
        <f>+Y52+AA52</f>
        <v>0.4</v>
      </c>
      <c r="AC52" s="115" t="s">
        <v>276</v>
      </c>
      <c r="AD52" s="115" t="s">
        <v>275</v>
      </c>
      <c r="AE52" s="110" t="s">
        <v>274</v>
      </c>
      <c r="AF52" s="555"/>
      <c r="AG52" s="555"/>
      <c r="AH52" s="555"/>
      <c r="AI52" s="561"/>
      <c r="AJ52" s="562"/>
      <c r="AK52" s="555"/>
      <c r="AL52" s="585"/>
      <c r="AM52" s="556"/>
      <c r="AN52" s="557"/>
      <c r="AO52" s="556"/>
      <c r="AP52" s="557"/>
      <c r="AQ52" s="598"/>
      <c r="AR52" s="598"/>
      <c r="AS52" s="110" t="s">
        <v>362</v>
      </c>
      <c r="AT52" s="585"/>
      <c r="AU52" s="585"/>
      <c r="AV52" s="585"/>
      <c r="AW52" s="569"/>
      <c r="AX52" s="477"/>
      <c r="BA52" s="119"/>
    </row>
    <row r="53" spans="1:54" s="118" customFormat="1" ht="113.25" customHeight="1" x14ac:dyDescent="0.2">
      <c r="A53" s="557">
        <v>12</v>
      </c>
      <c r="B53" s="557" t="s">
        <v>295</v>
      </c>
      <c r="C53" s="556" t="s">
        <v>361</v>
      </c>
      <c r="D53" s="556" t="s">
        <v>360</v>
      </c>
      <c r="E53" s="556" t="s">
        <v>360</v>
      </c>
      <c r="F53" s="556" t="s">
        <v>359</v>
      </c>
      <c r="G53" s="591" t="s">
        <v>358</v>
      </c>
      <c r="H53" s="556" t="s">
        <v>3</v>
      </c>
      <c r="I53" s="556" t="s">
        <v>291</v>
      </c>
      <c r="J53" s="556" t="s">
        <v>279</v>
      </c>
      <c r="K53" s="556" t="s">
        <v>279</v>
      </c>
      <c r="L53" s="556" t="s">
        <v>289</v>
      </c>
      <c r="M53" s="556" t="s">
        <v>357</v>
      </c>
      <c r="N53" s="555" t="s">
        <v>356</v>
      </c>
      <c r="O53" s="555" t="s">
        <v>290</v>
      </c>
      <c r="P53" s="555" t="s">
        <v>289</v>
      </c>
      <c r="Q53" s="556" t="s">
        <v>355</v>
      </c>
      <c r="R53" s="555" t="s">
        <v>288</v>
      </c>
      <c r="S53" s="565">
        <v>0.6</v>
      </c>
      <c r="T53" s="561" t="s">
        <v>29</v>
      </c>
      <c r="U53" s="565">
        <v>0.6</v>
      </c>
      <c r="V53" s="562" t="s">
        <v>108</v>
      </c>
      <c r="W53" s="576" t="s">
        <v>354</v>
      </c>
      <c r="X53" s="557" t="s">
        <v>163</v>
      </c>
      <c r="Y53" s="580">
        <v>0.15</v>
      </c>
      <c r="Z53" s="556" t="s">
        <v>277</v>
      </c>
      <c r="AA53" s="580">
        <v>0.15</v>
      </c>
      <c r="AB53" s="580">
        <f>+Y53+AA53</f>
        <v>0.3</v>
      </c>
      <c r="AC53" s="578" t="s">
        <v>276</v>
      </c>
      <c r="AD53" s="578" t="s">
        <v>275</v>
      </c>
      <c r="AE53" s="556" t="s">
        <v>274</v>
      </c>
      <c r="AF53" s="555" t="s">
        <v>353</v>
      </c>
      <c r="AG53" s="565">
        <v>0.1512</v>
      </c>
      <c r="AH53" s="565">
        <v>0.6</v>
      </c>
      <c r="AI53" s="561" t="s">
        <v>285</v>
      </c>
      <c r="AJ53" s="562" t="s">
        <v>101</v>
      </c>
      <c r="AK53" s="555" t="s">
        <v>273</v>
      </c>
      <c r="AL53" s="123" t="s">
        <v>352</v>
      </c>
      <c r="AM53" s="124" t="s">
        <v>351</v>
      </c>
      <c r="AN53" s="112" t="s">
        <v>272</v>
      </c>
      <c r="AO53" s="591" t="s">
        <v>348</v>
      </c>
      <c r="AP53" s="601" t="s">
        <v>156</v>
      </c>
      <c r="AQ53" s="598" t="s">
        <v>270</v>
      </c>
      <c r="AR53" s="598" t="s">
        <v>338</v>
      </c>
      <c r="AS53" s="591" t="s">
        <v>350</v>
      </c>
      <c r="AT53" s="110" t="s">
        <v>349</v>
      </c>
      <c r="AU53" s="591" t="s">
        <v>348</v>
      </c>
      <c r="AV53" s="567" t="s">
        <v>335</v>
      </c>
      <c r="AW53" s="591" t="s">
        <v>347</v>
      </c>
      <c r="AX53" s="477"/>
      <c r="BA53" s="119"/>
    </row>
    <row r="54" spans="1:54" s="118" customFormat="1" ht="113.25" customHeight="1" x14ac:dyDescent="0.2">
      <c r="A54" s="557"/>
      <c r="B54" s="557"/>
      <c r="C54" s="556"/>
      <c r="D54" s="556"/>
      <c r="E54" s="556"/>
      <c r="F54" s="556"/>
      <c r="G54" s="591"/>
      <c r="H54" s="556"/>
      <c r="I54" s="556"/>
      <c r="J54" s="556"/>
      <c r="K54" s="556"/>
      <c r="L54" s="556"/>
      <c r="M54" s="556"/>
      <c r="N54" s="555"/>
      <c r="O54" s="555"/>
      <c r="P54" s="555"/>
      <c r="Q54" s="556"/>
      <c r="R54" s="555"/>
      <c r="S54" s="555"/>
      <c r="T54" s="561"/>
      <c r="U54" s="555"/>
      <c r="V54" s="562"/>
      <c r="W54" s="576"/>
      <c r="X54" s="557"/>
      <c r="Y54" s="556"/>
      <c r="Z54" s="556"/>
      <c r="AA54" s="556"/>
      <c r="AB54" s="556"/>
      <c r="AC54" s="578"/>
      <c r="AD54" s="578"/>
      <c r="AE54" s="556"/>
      <c r="AF54" s="555"/>
      <c r="AG54" s="555"/>
      <c r="AH54" s="555"/>
      <c r="AI54" s="561"/>
      <c r="AJ54" s="562"/>
      <c r="AK54" s="555"/>
      <c r="AL54" s="125" t="s">
        <v>346</v>
      </c>
      <c r="AM54" s="124" t="s">
        <v>345</v>
      </c>
      <c r="AN54" s="112" t="s">
        <v>272</v>
      </c>
      <c r="AO54" s="591"/>
      <c r="AP54" s="601"/>
      <c r="AQ54" s="599"/>
      <c r="AR54" s="599"/>
      <c r="AS54" s="591"/>
      <c r="AT54" s="110" t="s">
        <v>344</v>
      </c>
      <c r="AU54" s="591"/>
      <c r="AV54" s="567"/>
      <c r="AW54" s="591"/>
      <c r="AX54" s="477"/>
      <c r="BA54" s="119"/>
    </row>
    <row r="55" spans="1:54" s="118" customFormat="1" ht="113.25" customHeight="1" x14ac:dyDescent="0.2">
      <c r="A55" s="557"/>
      <c r="B55" s="557"/>
      <c r="C55" s="556"/>
      <c r="D55" s="556"/>
      <c r="E55" s="556"/>
      <c r="F55" s="556"/>
      <c r="G55" s="591"/>
      <c r="H55" s="556"/>
      <c r="I55" s="556"/>
      <c r="J55" s="556"/>
      <c r="K55" s="556"/>
      <c r="L55" s="556"/>
      <c r="M55" s="591" t="s">
        <v>343</v>
      </c>
      <c r="N55" s="556" t="s">
        <v>342</v>
      </c>
      <c r="O55" s="555"/>
      <c r="P55" s="555"/>
      <c r="Q55" s="556"/>
      <c r="R55" s="555"/>
      <c r="S55" s="555"/>
      <c r="T55" s="561"/>
      <c r="U55" s="555"/>
      <c r="V55" s="562"/>
      <c r="W55" s="576" t="s">
        <v>341</v>
      </c>
      <c r="X55" s="557" t="s">
        <v>278</v>
      </c>
      <c r="Y55" s="580">
        <v>0.25</v>
      </c>
      <c r="Z55" s="556" t="s">
        <v>277</v>
      </c>
      <c r="AA55" s="580">
        <v>0.15</v>
      </c>
      <c r="AB55" s="580">
        <v>0.4</v>
      </c>
      <c r="AC55" s="578" t="s">
        <v>276</v>
      </c>
      <c r="AD55" s="578" t="s">
        <v>275</v>
      </c>
      <c r="AE55" s="556" t="s">
        <v>274</v>
      </c>
      <c r="AF55" s="555"/>
      <c r="AG55" s="555"/>
      <c r="AH55" s="555"/>
      <c r="AI55" s="561"/>
      <c r="AJ55" s="562"/>
      <c r="AK55" s="555"/>
      <c r="AL55" s="600" t="s">
        <v>340</v>
      </c>
      <c r="AM55" s="591" t="s">
        <v>339</v>
      </c>
      <c r="AN55" s="591" t="s">
        <v>272</v>
      </c>
      <c r="AO55" s="591" t="s">
        <v>336</v>
      </c>
      <c r="AP55" s="601" t="s">
        <v>156</v>
      </c>
      <c r="AQ55" s="598" t="s">
        <v>270</v>
      </c>
      <c r="AR55" s="598" t="s">
        <v>338</v>
      </c>
      <c r="AS55" s="591"/>
      <c r="AT55" s="556" t="s">
        <v>337</v>
      </c>
      <c r="AU55" s="591" t="s">
        <v>336</v>
      </c>
      <c r="AV55" s="567" t="s">
        <v>335</v>
      </c>
      <c r="AW55" s="591"/>
      <c r="AX55" s="477"/>
      <c r="BA55" s="119"/>
    </row>
    <row r="56" spans="1:54" s="118" customFormat="1" ht="113.25" customHeight="1" x14ac:dyDescent="0.2">
      <c r="A56" s="557"/>
      <c r="B56" s="557"/>
      <c r="C56" s="556"/>
      <c r="D56" s="556"/>
      <c r="E56" s="556"/>
      <c r="F56" s="556"/>
      <c r="G56" s="591"/>
      <c r="H56" s="556"/>
      <c r="I56" s="556"/>
      <c r="J56" s="556"/>
      <c r="K56" s="556"/>
      <c r="L56" s="556"/>
      <c r="M56" s="591"/>
      <c r="N56" s="556"/>
      <c r="O56" s="555"/>
      <c r="P56" s="555"/>
      <c r="Q56" s="556"/>
      <c r="R56" s="555"/>
      <c r="S56" s="555"/>
      <c r="T56" s="561"/>
      <c r="U56" s="555"/>
      <c r="V56" s="562"/>
      <c r="W56" s="576"/>
      <c r="X56" s="557"/>
      <c r="Y56" s="556"/>
      <c r="Z56" s="556"/>
      <c r="AA56" s="556"/>
      <c r="AB56" s="556"/>
      <c r="AC56" s="578"/>
      <c r="AD56" s="578"/>
      <c r="AE56" s="556"/>
      <c r="AF56" s="555"/>
      <c r="AG56" s="555"/>
      <c r="AH56" s="555"/>
      <c r="AI56" s="561"/>
      <c r="AJ56" s="562"/>
      <c r="AK56" s="555"/>
      <c r="AL56" s="600"/>
      <c r="AM56" s="591"/>
      <c r="AN56" s="591"/>
      <c r="AO56" s="591"/>
      <c r="AP56" s="601"/>
      <c r="AQ56" s="599"/>
      <c r="AR56" s="599"/>
      <c r="AS56" s="591"/>
      <c r="AT56" s="556"/>
      <c r="AU56" s="591"/>
      <c r="AV56" s="567"/>
      <c r="AW56" s="591"/>
      <c r="AX56" s="477"/>
      <c r="BA56" s="119"/>
    </row>
    <row r="57" spans="1:54" s="118" customFormat="1" ht="113.25" customHeight="1" x14ac:dyDescent="0.2">
      <c r="A57" s="557"/>
      <c r="B57" s="557"/>
      <c r="C57" s="556"/>
      <c r="D57" s="556"/>
      <c r="E57" s="556"/>
      <c r="F57" s="556"/>
      <c r="G57" s="591"/>
      <c r="H57" s="556"/>
      <c r="I57" s="556"/>
      <c r="J57" s="556"/>
      <c r="K57" s="556"/>
      <c r="L57" s="556"/>
      <c r="M57" s="591"/>
      <c r="N57" s="556"/>
      <c r="O57" s="555"/>
      <c r="P57" s="555"/>
      <c r="Q57" s="556"/>
      <c r="R57" s="555"/>
      <c r="S57" s="555"/>
      <c r="T57" s="561"/>
      <c r="U57" s="555"/>
      <c r="V57" s="562"/>
      <c r="W57" s="576" t="s">
        <v>334</v>
      </c>
      <c r="X57" s="557" t="s">
        <v>278</v>
      </c>
      <c r="Y57" s="580">
        <v>0.25</v>
      </c>
      <c r="Z57" s="556" t="s">
        <v>277</v>
      </c>
      <c r="AA57" s="580">
        <v>0.15</v>
      </c>
      <c r="AB57" s="580">
        <v>0.4</v>
      </c>
      <c r="AC57" s="578" t="s">
        <v>276</v>
      </c>
      <c r="AD57" s="578" t="s">
        <v>275</v>
      </c>
      <c r="AE57" s="556" t="s">
        <v>274</v>
      </c>
      <c r="AF57" s="555"/>
      <c r="AG57" s="555"/>
      <c r="AH57" s="555"/>
      <c r="AI57" s="561"/>
      <c r="AJ57" s="562"/>
      <c r="AK57" s="555"/>
      <c r="AL57" s="600" t="s">
        <v>333</v>
      </c>
      <c r="AM57" s="591" t="s">
        <v>332</v>
      </c>
      <c r="AN57" s="591" t="s">
        <v>272</v>
      </c>
      <c r="AO57" s="591" t="s">
        <v>328</v>
      </c>
      <c r="AP57" s="601" t="s">
        <v>156</v>
      </c>
      <c r="AQ57" s="598" t="s">
        <v>331</v>
      </c>
      <c r="AR57" s="598" t="s">
        <v>330</v>
      </c>
      <c r="AS57" s="591"/>
      <c r="AT57" s="556" t="s">
        <v>329</v>
      </c>
      <c r="AU57" s="591" t="s">
        <v>328</v>
      </c>
      <c r="AV57" s="567" t="s">
        <v>327</v>
      </c>
      <c r="AW57" s="591"/>
      <c r="AX57" s="477"/>
      <c r="BA57" s="119"/>
    </row>
    <row r="58" spans="1:54" x14ac:dyDescent="0.2">
      <c r="A58" s="557"/>
      <c r="B58" s="557"/>
      <c r="C58" s="556"/>
      <c r="D58" s="556"/>
      <c r="E58" s="556"/>
      <c r="F58" s="556"/>
      <c r="G58" s="591"/>
      <c r="H58" s="556"/>
      <c r="I58" s="556"/>
      <c r="J58" s="556"/>
      <c r="K58" s="556"/>
      <c r="L58" s="556"/>
      <c r="M58" s="591"/>
      <c r="N58" s="556"/>
      <c r="O58" s="555"/>
      <c r="P58" s="555"/>
      <c r="Q58" s="556"/>
      <c r="R58" s="555"/>
      <c r="S58" s="555"/>
      <c r="T58" s="561"/>
      <c r="U58" s="555"/>
      <c r="V58" s="562"/>
      <c r="W58" s="576"/>
      <c r="X58" s="557"/>
      <c r="Y58" s="556"/>
      <c r="Z58" s="556"/>
      <c r="AA58" s="556"/>
      <c r="AB58" s="580"/>
      <c r="AC58" s="578"/>
      <c r="AD58" s="578"/>
      <c r="AE58" s="556"/>
      <c r="AF58" s="555"/>
      <c r="AG58" s="555"/>
      <c r="AH58" s="555"/>
      <c r="AI58" s="561"/>
      <c r="AJ58" s="562"/>
      <c r="AK58" s="555"/>
      <c r="AL58" s="600"/>
      <c r="AM58" s="591"/>
      <c r="AN58" s="591"/>
      <c r="AO58" s="591"/>
      <c r="AP58" s="601"/>
      <c r="AQ58" s="599"/>
      <c r="AR58" s="599"/>
      <c r="AS58" s="591"/>
      <c r="AT58" s="556"/>
      <c r="AU58" s="591"/>
      <c r="AV58" s="567"/>
      <c r="AW58" s="591"/>
    </row>
    <row r="59" spans="1:54" ht="90.75" customHeight="1" x14ac:dyDescent="0.2">
      <c r="A59" s="557">
        <v>13</v>
      </c>
      <c r="B59" s="557" t="s">
        <v>295</v>
      </c>
      <c r="C59" s="556" t="s">
        <v>326</v>
      </c>
      <c r="D59" s="556" t="s">
        <v>325</v>
      </c>
      <c r="E59" s="556" t="s">
        <v>325</v>
      </c>
      <c r="F59" s="556" t="s">
        <v>324</v>
      </c>
      <c r="G59" s="556" t="s">
        <v>323</v>
      </c>
      <c r="H59" s="556" t="s">
        <v>3</v>
      </c>
      <c r="I59" s="556" t="s">
        <v>291</v>
      </c>
      <c r="J59" s="556" t="s">
        <v>279</v>
      </c>
      <c r="K59" s="556" t="s">
        <v>279</v>
      </c>
      <c r="L59" s="556" t="s">
        <v>289</v>
      </c>
      <c r="M59" s="556" t="s">
        <v>322</v>
      </c>
      <c r="N59" s="555" t="s">
        <v>321</v>
      </c>
      <c r="O59" s="555" t="s">
        <v>290</v>
      </c>
      <c r="P59" s="555" t="s">
        <v>289</v>
      </c>
      <c r="Q59" s="555" t="s">
        <v>320</v>
      </c>
      <c r="R59" s="555" t="s">
        <v>319</v>
      </c>
      <c r="S59" s="565">
        <v>0.4</v>
      </c>
      <c r="T59" s="561" t="s">
        <v>287</v>
      </c>
      <c r="U59" s="565">
        <v>0.6</v>
      </c>
      <c r="V59" s="562" t="s">
        <v>108</v>
      </c>
      <c r="W59" s="576" t="s">
        <v>318</v>
      </c>
      <c r="X59" s="557" t="s">
        <v>278</v>
      </c>
      <c r="Y59" s="577">
        <v>0.25</v>
      </c>
      <c r="Z59" s="556" t="s">
        <v>277</v>
      </c>
      <c r="AA59" s="580">
        <v>0.15</v>
      </c>
      <c r="AB59" s="577">
        <f>+Y59+AA59</f>
        <v>0.4</v>
      </c>
      <c r="AC59" s="578" t="s">
        <v>276</v>
      </c>
      <c r="AD59" s="578" t="s">
        <v>317</v>
      </c>
      <c r="AE59" s="556" t="s">
        <v>274</v>
      </c>
      <c r="AF59" s="555" t="s">
        <v>316</v>
      </c>
      <c r="AG59" s="565">
        <v>0.6</v>
      </c>
      <c r="AH59" s="565">
        <v>0.4</v>
      </c>
      <c r="AI59" s="561" t="s">
        <v>315</v>
      </c>
      <c r="AJ59" s="562" t="s">
        <v>100</v>
      </c>
      <c r="AK59" s="555" t="s">
        <v>314</v>
      </c>
      <c r="AL59" s="123" t="s">
        <v>313</v>
      </c>
      <c r="AM59" s="121" t="s">
        <v>312</v>
      </c>
      <c r="AN59" s="112" t="s">
        <v>272</v>
      </c>
      <c r="AO59" s="121" t="s">
        <v>297</v>
      </c>
      <c r="AP59" s="112" t="s">
        <v>148</v>
      </c>
      <c r="AQ59" s="121" t="s">
        <v>311</v>
      </c>
      <c r="AR59" s="120">
        <v>44650</v>
      </c>
      <c r="AS59" s="567" t="s">
        <v>310</v>
      </c>
      <c r="AT59" s="567" t="s">
        <v>309</v>
      </c>
      <c r="AU59" s="556" t="s">
        <v>308</v>
      </c>
      <c r="AV59" s="557" t="s">
        <v>307</v>
      </c>
      <c r="AW59" s="556" t="s">
        <v>306</v>
      </c>
      <c r="BA59" s="119"/>
    </row>
    <row r="60" spans="1:54" ht="63.75" customHeight="1" x14ac:dyDescent="0.2">
      <c r="A60" s="557"/>
      <c r="B60" s="557"/>
      <c r="C60" s="556"/>
      <c r="D60" s="556"/>
      <c r="E60" s="556"/>
      <c r="F60" s="556"/>
      <c r="G60" s="556"/>
      <c r="H60" s="556"/>
      <c r="I60" s="556"/>
      <c r="J60" s="556"/>
      <c r="K60" s="556"/>
      <c r="L60" s="556"/>
      <c r="M60" s="556"/>
      <c r="N60" s="555"/>
      <c r="O60" s="555"/>
      <c r="P60" s="555"/>
      <c r="Q60" s="555"/>
      <c r="R60" s="555"/>
      <c r="S60" s="555"/>
      <c r="T60" s="561"/>
      <c r="U60" s="555"/>
      <c r="V60" s="562"/>
      <c r="W60" s="576"/>
      <c r="X60" s="557"/>
      <c r="Y60" s="577"/>
      <c r="Z60" s="556"/>
      <c r="AA60" s="556"/>
      <c r="AB60" s="577"/>
      <c r="AC60" s="578"/>
      <c r="AD60" s="578"/>
      <c r="AE60" s="556"/>
      <c r="AF60" s="555"/>
      <c r="AG60" s="555"/>
      <c r="AH60" s="555"/>
      <c r="AI60" s="561"/>
      <c r="AJ60" s="562"/>
      <c r="AK60" s="555"/>
      <c r="AL60" s="123" t="s">
        <v>305</v>
      </c>
      <c r="AM60" s="121" t="s">
        <v>304</v>
      </c>
      <c r="AN60" s="122">
        <v>1</v>
      </c>
      <c r="AO60" s="121" t="s">
        <v>297</v>
      </c>
      <c r="AP60" s="112" t="s">
        <v>148</v>
      </c>
      <c r="AQ60" s="121" t="s">
        <v>303</v>
      </c>
      <c r="AR60" s="120">
        <v>44742</v>
      </c>
      <c r="AS60" s="567"/>
      <c r="AT60" s="567"/>
      <c r="AU60" s="556"/>
      <c r="AV60" s="557"/>
      <c r="AW60" s="556"/>
      <c r="BA60" s="119"/>
    </row>
    <row r="61" spans="1:54" ht="79.5" customHeight="1" x14ac:dyDescent="0.2">
      <c r="A61" s="557"/>
      <c r="B61" s="557"/>
      <c r="C61" s="556"/>
      <c r="D61" s="556"/>
      <c r="E61" s="556"/>
      <c r="F61" s="556"/>
      <c r="G61" s="556"/>
      <c r="H61" s="556"/>
      <c r="I61" s="556"/>
      <c r="J61" s="556"/>
      <c r="K61" s="556"/>
      <c r="L61" s="556"/>
      <c r="M61" s="556"/>
      <c r="N61" s="555"/>
      <c r="O61" s="555"/>
      <c r="P61" s="555"/>
      <c r="Q61" s="555"/>
      <c r="R61" s="555"/>
      <c r="S61" s="555"/>
      <c r="T61" s="561"/>
      <c r="U61" s="555"/>
      <c r="V61" s="562"/>
      <c r="W61" s="576"/>
      <c r="X61" s="557"/>
      <c r="Y61" s="577"/>
      <c r="Z61" s="556"/>
      <c r="AA61" s="556"/>
      <c r="AB61" s="577"/>
      <c r="AC61" s="578"/>
      <c r="AD61" s="578"/>
      <c r="AE61" s="556"/>
      <c r="AF61" s="555"/>
      <c r="AG61" s="555"/>
      <c r="AH61" s="555"/>
      <c r="AI61" s="561"/>
      <c r="AJ61" s="562"/>
      <c r="AK61" s="555"/>
      <c r="AL61" s="123" t="s">
        <v>302</v>
      </c>
      <c r="AM61" s="121" t="s">
        <v>301</v>
      </c>
      <c r="AN61" s="122">
        <v>1</v>
      </c>
      <c r="AO61" s="121" t="s">
        <v>297</v>
      </c>
      <c r="AP61" s="112" t="s">
        <v>148</v>
      </c>
      <c r="AQ61" s="121" t="s">
        <v>300</v>
      </c>
      <c r="AR61" s="120">
        <v>44834</v>
      </c>
      <c r="AS61" s="567"/>
      <c r="AT61" s="567"/>
      <c r="AU61" s="556"/>
      <c r="AV61" s="557"/>
      <c r="AW61" s="556"/>
      <c r="BA61" s="119"/>
    </row>
    <row r="62" spans="1:54" s="118" customFormat="1" ht="73.5" customHeight="1" x14ac:dyDescent="0.2">
      <c r="A62" s="557"/>
      <c r="B62" s="557"/>
      <c r="C62" s="556"/>
      <c r="D62" s="556"/>
      <c r="E62" s="556"/>
      <c r="F62" s="556"/>
      <c r="G62" s="556"/>
      <c r="H62" s="556"/>
      <c r="I62" s="556"/>
      <c r="J62" s="556"/>
      <c r="K62" s="556"/>
      <c r="L62" s="556"/>
      <c r="M62" s="556"/>
      <c r="N62" s="555"/>
      <c r="O62" s="555"/>
      <c r="P62" s="555"/>
      <c r="Q62" s="555"/>
      <c r="R62" s="555"/>
      <c r="S62" s="555"/>
      <c r="T62" s="561"/>
      <c r="U62" s="555"/>
      <c r="V62" s="562"/>
      <c r="W62" s="576"/>
      <c r="X62" s="557"/>
      <c r="Y62" s="577"/>
      <c r="Z62" s="556"/>
      <c r="AA62" s="556"/>
      <c r="AB62" s="577"/>
      <c r="AC62" s="578"/>
      <c r="AD62" s="578"/>
      <c r="AE62" s="556"/>
      <c r="AF62" s="555"/>
      <c r="AG62" s="555"/>
      <c r="AH62" s="555"/>
      <c r="AI62" s="561"/>
      <c r="AJ62" s="562"/>
      <c r="AK62" s="555"/>
      <c r="AL62" s="123" t="s">
        <v>299</v>
      </c>
      <c r="AM62" s="121" t="s">
        <v>298</v>
      </c>
      <c r="AN62" s="122">
        <v>1</v>
      </c>
      <c r="AO62" s="121" t="s">
        <v>297</v>
      </c>
      <c r="AP62" s="112" t="s">
        <v>148</v>
      </c>
      <c r="AQ62" s="121" t="s">
        <v>296</v>
      </c>
      <c r="AR62" s="120">
        <v>44915</v>
      </c>
      <c r="AS62" s="567"/>
      <c r="AT62" s="567"/>
      <c r="AU62" s="556"/>
      <c r="AV62" s="557"/>
      <c r="AW62" s="556"/>
      <c r="AX62" s="477"/>
      <c r="BA62" s="119"/>
    </row>
    <row r="63" spans="1:54" s="118" customFormat="1" ht="198" customHeight="1" x14ac:dyDescent="0.2">
      <c r="A63" s="556">
        <v>14</v>
      </c>
      <c r="B63" s="556" t="s">
        <v>295</v>
      </c>
      <c r="C63" s="556" t="s">
        <v>294</v>
      </c>
      <c r="D63" s="556" t="s">
        <v>293</v>
      </c>
      <c r="E63" s="556" t="s">
        <v>293</v>
      </c>
      <c r="F63" s="585" t="s">
        <v>1788</v>
      </c>
      <c r="G63" s="585" t="s">
        <v>292</v>
      </c>
      <c r="H63" s="556" t="s">
        <v>3</v>
      </c>
      <c r="I63" s="556" t="s">
        <v>291</v>
      </c>
      <c r="J63" s="556" t="s">
        <v>279</v>
      </c>
      <c r="K63" s="556" t="s">
        <v>279</v>
      </c>
      <c r="L63" s="556" t="s">
        <v>289</v>
      </c>
      <c r="M63" s="585" t="s">
        <v>1789</v>
      </c>
      <c r="N63" s="612" t="s">
        <v>1790</v>
      </c>
      <c r="O63" s="555" t="s">
        <v>290</v>
      </c>
      <c r="P63" s="555" t="s">
        <v>289</v>
      </c>
      <c r="Q63" s="612" t="s">
        <v>1791</v>
      </c>
      <c r="R63" s="555" t="s">
        <v>288</v>
      </c>
      <c r="S63" s="602">
        <v>0.6</v>
      </c>
      <c r="T63" s="561" t="s">
        <v>287</v>
      </c>
      <c r="U63" s="602">
        <v>0.6</v>
      </c>
      <c r="V63" s="562" t="s">
        <v>108</v>
      </c>
      <c r="W63" s="459" t="s">
        <v>1792</v>
      </c>
      <c r="X63" s="457" t="s">
        <v>163</v>
      </c>
      <c r="Y63" s="460">
        <v>0.15</v>
      </c>
      <c r="Z63" s="457" t="s">
        <v>277</v>
      </c>
      <c r="AA63" s="460">
        <v>0.15</v>
      </c>
      <c r="AB63" s="460">
        <f>+Y63+AA63</f>
        <v>0.3</v>
      </c>
      <c r="AC63" s="461" t="s">
        <v>276</v>
      </c>
      <c r="AD63" s="461" t="s">
        <v>275</v>
      </c>
      <c r="AE63" s="457" t="s">
        <v>274</v>
      </c>
      <c r="AF63" s="611" t="s">
        <v>319</v>
      </c>
      <c r="AG63" s="455" t="e">
        <f>VLOOKUP(AF63,[2]Listas!S99:T104,2,FALSE)</f>
        <v>#N/A</v>
      </c>
      <c r="AH63" s="455" t="e">
        <f>VLOOKUP(AF63,[2]Listas!P109:R148,3,FALSE)</f>
        <v>#N/A</v>
      </c>
      <c r="AI63" s="609" t="s">
        <v>287</v>
      </c>
      <c r="AJ63" s="607" t="s">
        <v>108</v>
      </c>
      <c r="AK63" s="455" t="s">
        <v>273</v>
      </c>
      <c r="AL63" s="459" t="s">
        <v>1793</v>
      </c>
      <c r="AM63" s="463" t="s">
        <v>284</v>
      </c>
      <c r="AN63" s="466" t="s">
        <v>272</v>
      </c>
      <c r="AO63" s="463" t="s">
        <v>271</v>
      </c>
      <c r="AP63" s="466" t="s">
        <v>150</v>
      </c>
      <c r="AQ63" s="467" t="s">
        <v>283</v>
      </c>
      <c r="AR63" s="467" t="s">
        <v>282</v>
      </c>
      <c r="AS63" s="464" t="s">
        <v>1794</v>
      </c>
      <c r="AT63" s="462" t="s">
        <v>1795</v>
      </c>
      <c r="AU63" s="468" t="s">
        <v>281</v>
      </c>
      <c r="AV63" s="468" t="s">
        <v>280</v>
      </c>
      <c r="AW63" s="604" t="s">
        <v>279</v>
      </c>
      <c r="AX63" s="606"/>
      <c r="BB63" s="469"/>
    </row>
    <row r="64" spans="1:54" s="118" customFormat="1" ht="168" customHeight="1" x14ac:dyDescent="0.2">
      <c r="A64" s="556"/>
      <c r="B64" s="556"/>
      <c r="C64" s="556"/>
      <c r="D64" s="556"/>
      <c r="E64" s="556"/>
      <c r="F64" s="585"/>
      <c r="G64" s="585"/>
      <c r="H64" s="556"/>
      <c r="I64" s="556"/>
      <c r="J64" s="556"/>
      <c r="K64" s="556"/>
      <c r="L64" s="556"/>
      <c r="M64" s="585"/>
      <c r="N64" s="612"/>
      <c r="O64" s="555"/>
      <c r="P64" s="555"/>
      <c r="Q64" s="612"/>
      <c r="R64" s="555"/>
      <c r="S64" s="603"/>
      <c r="T64" s="561"/>
      <c r="U64" s="603"/>
      <c r="V64" s="562"/>
      <c r="W64" s="459" t="s">
        <v>1796</v>
      </c>
      <c r="X64" s="457" t="s">
        <v>278</v>
      </c>
      <c r="Y64" s="460">
        <v>0.25</v>
      </c>
      <c r="Z64" s="457" t="s">
        <v>277</v>
      </c>
      <c r="AA64" s="460">
        <v>0.15</v>
      </c>
      <c r="AB64" s="460">
        <f>Y64+AA64</f>
        <v>0.4</v>
      </c>
      <c r="AC64" s="461" t="s">
        <v>276</v>
      </c>
      <c r="AD64" s="461" t="s">
        <v>275</v>
      </c>
      <c r="AE64" s="457" t="s">
        <v>274</v>
      </c>
      <c r="AF64" s="603"/>
      <c r="AG64" s="470"/>
      <c r="AH64" s="470"/>
      <c r="AI64" s="610"/>
      <c r="AJ64" s="608"/>
      <c r="AK64" s="455" t="s">
        <v>273</v>
      </c>
      <c r="AL64" s="459" t="s">
        <v>1797</v>
      </c>
      <c r="AM64" s="463" t="s">
        <v>1798</v>
      </c>
      <c r="AN64" s="466" t="s">
        <v>272</v>
      </c>
      <c r="AO64" s="463" t="s">
        <v>271</v>
      </c>
      <c r="AP64" s="466" t="s">
        <v>156</v>
      </c>
      <c r="AQ64" s="467" t="s">
        <v>270</v>
      </c>
      <c r="AR64" s="463" t="s">
        <v>269</v>
      </c>
      <c r="AS64" s="465"/>
      <c r="AT64" s="463"/>
      <c r="AU64" s="466"/>
      <c r="AV64" s="466"/>
      <c r="AW64" s="605"/>
      <c r="AX64" s="606"/>
    </row>
    <row r="65" spans="1:55" s="118" customFormat="1" ht="12" x14ac:dyDescent="0.2">
      <c r="AO65" s="471"/>
      <c r="AS65" s="471"/>
      <c r="AX65" s="477"/>
    </row>
    <row r="66" spans="1:55" customFormat="1" ht="20.100000000000001" customHeight="1" x14ac:dyDescent="0.25">
      <c r="A66" s="109" t="s">
        <v>268</v>
      </c>
      <c r="B66" s="558"/>
      <c r="C66" s="559"/>
      <c r="D66" s="559"/>
      <c r="E66" s="559"/>
      <c r="F66" s="559"/>
      <c r="G66" s="559"/>
      <c r="H66" s="559"/>
      <c r="I66" s="559"/>
      <c r="J66" s="559"/>
      <c r="K66" s="108" t="s">
        <v>267</v>
      </c>
      <c r="L66" s="107"/>
      <c r="M66" s="107"/>
      <c r="N66" s="560"/>
      <c r="O66" s="560"/>
      <c r="P66" s="560"/>
      <c r="Q66" s="560"/>
      <c r="R66" s="560"/>
      <c r="S66" s="560"/>
      <c r="T66" s="560"/>
      <c r="U66" s="560"/>
      <c r="V66" s="560"/>
      <c r="W66" s="552" t="s">
        <v>266</v>
      </c>
      <c r="X66" s="552"/>
      <c r="Y66" s="552"/>
      <c r="Z66" s="552"/>
      <c r="AA66" s="552"/>
      <c r="AB66" s="552"/>
      <c r="AC66" s="552"/>
      <c r="AD66" s="552"/>
      <c r="AE66" s="552"/>
      <c r="AF66" s="552"/>
      <c r="AG66" s="552"/>
      <c r="AH66" s="552"/>
      <c r="AI66" s="552"/>
      <c r="AJ66" s="552"/>
      <c r="AK66" s="105"/>
      <c r="AL66" s="105"/>
      <c r="AM66" s="105"/>
      <c r="AN66" s="105"/>
      <c r="AO66" s="106"/>
      <c r="AP66" s="105"/>
      <c r="AQ66" s="105"/>
      <c r="AR66" s="105"/>
      <c r="AS66" s="106"/>
      <c r="AT66" s="105"/>
      <c r="AU66" s="105"/>
      <c r="AV66" s="105"/>
      <c r="AW66" s="105"/>
      <c r="AX66" s="475"/>
      <c r="AY66" s="105"/>
      <c r="AZ66" s="105"/>
      <c r="BA66" s="105"/>
      <c r="BB66" s="105"/>
      <c r="BC66" s="105"/>
    </row>
    <row r="67" spans="1:55" customFormat="1" ht="20.100000000000001" customHeight="1" x14ac:dyDescent="0.25">
      <c r="A67" s="109" t="s">
        <v>265</v>
      </c>
      <c r="B67" s="558"/>
      <c r="C67" s="559"/>
      <c r="D67" s="559"/>
      <c r="E67" s="559"/>
      <c r="F67" s="559"/>
      <c r="G67" s="559"/>
      <c r="H67" s="559"/>
      <c r="I67" s="559"/>
      <c r="J67" s="559"/>
      <c r="K67" s="108" t="s">
        <v>264</v>
      </c>
      <c r="L67" s="107"/>
      <c r="M67" s="107"/>
      <c r="N67" s="560"/>
      <c r="O67" s="560"/>
      <c r="P67" s="560"/>
      <c r="Q67" s="560"/>
      <c r="R67" s="560"/>
      <c r="S67" s="560"/>
      <c r="T67" s="560"/>
      <c r="U67" s="560"/>
      <c r="V67" s="560"/>
      <c r="W67" s="552" t="s">
        <v>264</v>
      </c>
      <c r="X67" s="552"/>
      <c r="Y67" s="552"/>
      <c r="Z67" s="552"/>
      <c r="AA67" s="552"/>
      <c r="AB67" s="552"/>
      <c r="AC67" s="552"/>
      <c r="AD67" s="552"/>
      <c r="AE67" s="552"/>
      <c r="AF67" s="552"/>
      <c r="AG67" s="552"/>
      <c r="AH67" s="552"/>
      <c r="AI67" s="552"/>
      <c r="AJ67" s="552"/>
      <c r="AK67" s="105"/>
      <c r="AL67" s="105"/>
      <c r="AM67" s="105"/>
      <c r="AN67" s="105"/>
      <c r="AO67" s="106"/>
      <c r="AP67" s="105"/>
      <c r="AQ67" s="105"/>
      <c r="AR67" s="105"/>
      <c r="AS67" s="106"/>
      <c r="AT67" s="105"/>
      <c r="AU67" s="105"/>
      <c r="AV67" s="105"/>
      <c r="AW67" s="105"/>
      <c r="AX67" s="475"/>
      <c r="AY67" s="105"/>
      <c r="AZ67" s="105"/>
      <c r="BA67" s="105"/>
      <c r="BB67" s="105"/>
      <c r="BC67" s="105"/>
    </row>
    <row r="68" spans="1:55" customFormat="1" ht="20.100000000000001" customHeight="1" x14ac:dyDescent="0.25">
      <c r="A68" s="109" t="s">
        <v>263</v>
      </c>
      <c r="B68" s="558"/>
      <c r="C68" s="559"/>
      <c r="D68" s="559"/>
      <c r="E68" s="559"/>
      <c r="F68" s="559"/>
      <c r="G68" s="559"/>
      <c r="H68" s="559"/>
      <c r="I68" s="559"/>
      <c r="J68" s="559"/>
      <c r="K68" s="108" t="s">
        <v>262</v>
      </c>
      <c r="L68" s="107"/>
      <c r="M68" s="107"/>
      <c r="N68" s="560"/>
      <c r="O68" s="560"/>
      <c r="P68" s="560"/>
      <c r="Q68" s="560"/>
      <c r="R68" s="560"/>
      <c r="S68" s="560"/>
      <c r="T68" s="560"/>
      <c r="U68" s="560"/>
      <c r="V68" s="560"/>
      <c r="W68" s="552" t="s">
        <v>261</v>
      </c>
      <c r="X68" s="552"/>
      <c r="Y68" s="552"/>
      <c r="Z68" s="552"/>
      <c r="AA68" s="552"/>
      <c r="AB68" s="552"/>
      <c r="AC68" s="552"/>
      <c r="AD68" s="552"/>
      <c r="AE68" s="552"/>
      <c r="AF68" s="552"/>
      <c r="AG68" s="552"/>
      <c r="AH68" s="552"/>
      <c r="AI68" s="552"/>
      <c r="AJ68" s="552"/>
      <c r="AK68" s="105"/>
      <c r="AL68" s="105"/>
      <c r="AM68" s="105"/>
      <c r="AN68" s="105"/>
      <c r="AO68" s="106"/>
      <c r="AP68" s="105"/>
      <c r="AQ68" s="105"/>
      <c r="AR68" s="105"/>
      <c r="AS68" s="106"/>
      <c r="AT68" s="105"/>
      <c r="AU68" s="105"/>
      <c r="AV68" s="105"/>
      <c r="AW68" s="105"/>
      <c r="AX68" s="475"/>
      <c r="AY68" s="105"/>
      <c r="AZ68" s="105"/>
      <c r="BA68" s="105"/>
      <c r="BB68" s="105"/>
      <c r="BC68" s="105"/>
    </row>
    <row r="69" spans="1:55" x14ac:dyDescent="0.2">
      <c r="A69" s="104"/>
      <c r="B69" s="104"/>
      <c r="C69" s="104"/>
      <c r="D69" s="104"/>
      <c r="E69" s="104"/>
      <c r="F69" s="104"/>
      <c r="G69" s="104"/>
      <c r="H69" s="104"/>
      <c r="I69" s="104"/>
      <c r="J69" s="104"/>
      <c r="K69" s="104"/>
      <c r="L69" s="104"/>
      <c r="M69" s="104"/>
      <c r="N69" s="104"/>
    </row>
    <row r="70" spans="1:55" ht="20.25" customHeight="1" x14ac:dyDescent="0.2">
      <c r="A70" s="551" t="s">
        <v>260</v>
      </c>
      <c r="B70" s="551"/>
      <c r="C70" s="551"/>
      <c r="D70" s="551"/>
      <c r="E70" s="103"/>
      <c r="F70" s="103"/>
      <c r="G70" s="103"/>
      <c r="H70" s="103"/>
      <c r="I70" s="103"/>
      <c r="J70" s="103"/>
      <c r="K70" s="103"/>
      <c r="L70" s="103"/>
      <c r="M70" s="103"/>
      <c r="N70" s="103"/>
    </row>
    <row r="73" spans="1:55" ht="14.25" customHeight="1" x14ac:dyDescent="0.2">
      <c r="B73" s="493" t="s">
        <v>213</v>
      </c>
      <c r="C73" s="493"/>
      <c r="D73" s="493"/>
      <c r="E73" s="493"/>
      <c r="F73" s="493"/>
      <c r="G73" s="493"/>
      <c r="H73" s="102"/>
      <c r="I73" s="102"/>
      <c r="J73" s="102"/>
      <c r="AW73" s="472"/>
    </row>
    <row r="74" spans="1:55" ht="14.25" customHeight="1" x14ac:dyDescent="0.2">
      <c r="B74" s="493"/>
      <c r="C74" s="493"/>
      <c r="D74" s="493"/>
      <c r="E74" s="493"/>
      <c r="F74" s="493"/>
      <c r="G74" s="493"/>
      <c r="H74" s="102"/>
      <c r="I74" s="102"/>
      <c r="J74" s="102"/>
      <c r="AW74" s="472"/>
    </row>
    <row r="75" spans="1:55" ht="20.100000000000001" customHeight="1" x14ac:dyDescent="0.2">
      <c r="B75" s="93" t="s">
        <v>259</v>
      </c>
      <c r="C75" s="563" t="s">
        <v>258</v>
      </c>
      <c r="D75" s="563" t="s">
        <v>259</v>
      </c>
      <c r="E75" s="563" t="s">
        <v>258</v>
      </c>
      <c r="F75" s="563" t="s">
        <v>259</v>
      </c>
      <c r="G75" s="563" t="s">
        <v>258</v>
      </c>
      <c r="H75" s="94"/>
      <c r="I75" s="94"/>
      <c r="J75" s="94"/>
      <c r="AW75" s="472"/>
    </row>
    <row r="76" spans="1:55" ht="20.100000000000001" customHeight="1" x14ac:dyDescent="0.2">
      <c r="B76" s="93" t="s">
        <v>257</v>
      </c>
      <c r="C76" s="563" t="s">
        <v>256</v>
      </c>
      <c r="D76" s="563" t="s">
        <v>257</v>
      </c>
      <c r="E76" s="563" t="s">
        <v>256</v>
      </c>
      <c r="F76" s="563" t="s">
        <v>257</v>
      </c>
      <c r="G76" s="563" t="s">
        <v>256</v>
      </c>
      <c r="H76" s="101"/>
      <c r="I76" s="101"/>
      <c r="J76" s="101"/>
      <c r="AW76" s="472"/>
    </row>
    <row r="77" spans="1:55" ht="20.100000000000001" customHeight="1" x14ac:dyDescent="0.2">
      <c r="B77" s="93" t="s">
        <v>255</v>
      </c>
      <c r="C77" s="563" t="s">
        <v>254</v>
      </c>
      <c r="D77" s="563" t="s">
        <v>255</v>
      </c>
      <c r="E77" s="563" t="s">
        <v>254</v>
      </c>
      <c r="F77" s="563" t="s">
        <v>255</v>
      </c>
      <c r="G77" s="563" t="s">
        <v>254</v>
      </c>
      <c r="H77" s="101"/>
      <c r="I77" s="101"/>
      <c r="J77" s="101"/>
      <c r="AW77" s="472"/>
    </row>
    <row r="78" spans="1:55" ht="20.100000000000001" customHeight="1" x14ac:dyDescent="0.2">
      <c r="B78" s="93" t="s">
        <v>253</v>
      </c>
      <c r="C78" s="563" t="s">
        <v>252</v>
      </c>
      <c r="D78" s="563" t="s">
        <v>253</v>
      </c>
      <c r="E78" s="563" t="s">
        <v>252</v>
      </c>
      <c r="F78" s="563" t="s">
        <v>253</v>
      </c>
      <c r="G78" s="563" t="s">
        <v>252</v>
      </c>
      <c r="H78" s="94"/>
      <c r="I78" s="94"/>
      <c r="J78" s="94"/>
      <c r="AW78" s="472"/>
    </row>
    <row r="79" spans="1:55" ht="20.100000000000001" customHeight="1" x14ac:dyDescent="0.2">
      <c r="B79" s="93" t="s">
        <v>251</v>
      </c>
      <c r="C79" s="563" t="s">
        <v>250</v>
      </c>
      <c r="D79" s="563" t="s">
        <v>251</v>
      </c>
      <c r="E79" s="563" t="s">
        <v>250</v>
      </c>
      <c r="F79" s="563" t="s">
        <v>251</v>
      </c>
      <c r="G79" s="563" t="s">
        <v>250</v>
      </c>
      <c r="H79" s="94"/>
      <c r="I79" s="94"/>
      <c r="J79" s="94"/>
      <c r="AW79" s="472"/>
    </row>
    <row r="80" spans="1:55" ht="20.100000000000001" customHeight="1" x14ac:dyDescent="0.2">
      <c r="B80" s="93" t="s">
        <v>249</v>
      </c>
      <c r="C80" s="564" t="s">
        <v>248</v>
      </c>
      <c r="D80" s="564" t="s">
        <v>249</v>
      </c>
      <c r="E80" s="564" t="s">
        <v>248</v>
      </c>
      <c r="F80" s="564" t="s">
        <v>249</v>
      </c>
      <c r="G80" s="564" t="s">
        <v>248</v>
      </c>
      <c r="H80" s="101"/>
      <c r="I80" s="101"/>
      <c r="J80" s="101"/>
      <c r="AW80" s="472"/>
    </row>
    <row r="81" spans="2:49" ht="20.100000000000001" customHeight="1" x14ac:dyDescent="0.2">
      <c r="B81" s="93" t="s">
        <v>247</v>
      </c>
      <c r="C81" s="564" t="s">
        <v>246</v>
      </c>
      <c r="D81" s="564" t="s">
        <v>247</v>
      </c>
      <c r="E81" s="564" t="s">
        <v>246</v>
      </c>
      <c r="F81" s="564" t="s">
        <v>247</v>
      </c>
      <c r="G81" s="564" t="s">
        <v>246</v>
      </c>
      <c r="H81" s="101"/>
      <c r="I81" s="101"/>
      <c r="J81" s="101"/>
      <c r="AW81" s="472"/>
    </row>
    <row r="82" spans="2:49" ht="20.100000000000001" customHeight="1" x14ac:dyDescent="0.2">
      <c r="B82" s="93" t="s">
        <v>245</v>
      </c>
      <c r="C82" s="564" t="s">
        <v>244</v>
      </c>
      <c r="D82" s="564" t="s">
        <v>245</v>
      </c>
      <c r="E82" s="564" t="s">
        <v>244</v>
      </c>
      <c r="F82" s="564" t="s">
        <v>245</v>
      </c>
      <c r="G82" s="564" t="s">
        <v>244</v>
      </c>
      <c r="H82" s="101"/>
      <c r="I82" s="101"/>
      <c r="J82" s="101"/>
      <c r="AW82" s="472"/>
    </row>
    <row r="83" spans="2:49" ht="20.100000000000001" customHeight="1" x14ac:dyDescent="0.2">
      <c r="B83" s="93" t="s">
        <v>243</v>
      </c>
      <c r="C83" s="564" t="s">
        <v>242</v>
      </c>
      <c r="D83" s="564" t="s">
        <v>243</v>
      </c>
      <c r="E83" s="564" t="s">
        <v>242</v>
      </c>
      <c r="F83" s="564" t="s">
        <v>243</v>
      </c>
      <c r="G83" s="564" t="s">
        <v>242</v>
      </c>
      <c r="H83" s="101"/>
      <c r="I83" s="101"/>
      <c r="J83" s="101"/>
      <c r="AW83" s="472"/>
    </row>
    <row r="84" spans="2:49" ht="20.100000000000001" customHeight="1" x14ac:dyDescent="0.2">
      <c r="B84" s="93" t="s">
        <v>241</v>
      </c>
      <c r="C84" s="570" t="s">
        <v>240</v>
      </c>
      <c r="D84" s="571"/>
      <c r="E84" s="571"/>
      <c r="F84" s="571"/>
      <c r="G84" s="572"/>
      <c r="H84" s="94"/>
      <c r="I84" s="94"/>
      <c r="J84" s="94"/>
      <c r="AW84" s="472"/>
    </row>
    <row r="85" spans="2:49" ht="20.100000000000001" customHeight="1" x14ac:dyDescent="0.2">
      <c r="B85" s="93" t="s">
        <v>239</v>
      </c>
      <c r="C85" s="564" t="s">
        <v>238</v>
      </c>
      <c r="D85" s="564" t="s">
        <v>239</v>
      </c>
      <c r="E85" s="564" t="s">
        <v>238</v>
      </c>
      <c r="F85" s="564" t="s">
        <v>239</v>
      </c>
      <c r="G85" s="564" t="s">
        <v>238</v>
      </c>
      <c r="H85" s="101"/>
      <c r="I85" s="101"/>
      <c r="J85" s="101"/>
      <c r="AW85" s="472"/>
    </row>
    <row r="86" spans="2:49" ht="20.100000000000001" customHeight="1" x14ac:dyDescent="0.2">
      <c r="B86" s="93" t="s">
        <v>237</v>
      </c>
      <c r="C86" s="563" t="s">
        <v>236</v>
      </c>
      <c r="D86" s="563" t="s">
        <v>237</v>
      </c>
      <c r="E86" s="563" t="s">
        <v>236</v>
      </c>
      <c r="F86" s="563" t="s">
        <v>237</v>
      </c>
      <c r="G86" s="563" t="s">
        <v>236</v>
      </c>
      <c r="H86" s="101"/>
      <c r="I86" s="101"/>
      <c r="J86" s="101"/>
      <c r="AW86" s="472"/>
    </row>
    <row r="87" spans="2:49" ht="20.100000000000001" customHeight="1" x14ac:dyDescent="0.2">
      <c r="B87" s="93" t="s">
        <v>235</v>
      </c>
      <c r="C87" s="573" t="s">
        <v>234</v>
      </c>
      <c r="D87" s="574"/>
      <c r="E87" s="574"/>
      <c r="F87" s="574"/>
      <c r="G87" s="575"/>
      <c r="H87" s="101"/>
      <c r="I87" s="101"/>
      <c r="J87" s="101"/>
      <c r="AW87" s="472"/>
    </row>
    <row r="88" spans="2:49" ht="20.100000000000001" customHeight="1" x14ac:dyDescent="0.2">
      <c r="B88" s="93" t="s">
        <v>233</v>
      </c>
      <c r="C88" s="563" t="s">
        <v>232</v>
      </c>
      <c r="D88" s="563" t="s">
        <v>233</v>
      </c>
      <c r="E88" s="563" t="s">
        <v>232</v>
      </c>
      <c r="F88" s="563" t="s">
        <v>233</v>
      </c>
      <c r="G88" s="563" t="s">
        <v>232</v>
      </c>
      <c r="H88" s="101"/>
      <c r="I88" s="101"/>
      <c r="J88" s="101"/>
      <c r="AW88" s="472"/>
    </row>
    <row r="89" spans="2:49" ht="20.100000000000001" customHeight="1" x14ac:dyDescent="0.2">
      <c r="B89" s="93" t="s">
        <v>231</v>
      </c>
      <c r="C89" s="563" t="s">
        <v>230</v>
      </c>
      <c r="D89" s="563" t="s">
        <v>231</v>
      </c>
      <c r="E89" s="563" t="s">
        <v>230</v>
      </c>
      <c r="F89" s="563" t="s">
        <v>231</v>
      </c>
      <c r="G89" s="563" t="s">
        <v>230</v>
      </c>
      <c r="H89" s="101"/>
      <c r="I89" s="101"/>
      <c r="J89" s="101"/>
      <c r="AW89" s="472"/>
    </row>
    <row r="90" spans="2:49" ht="20.100000000000001" customHeight="1" x14ac:dyDescent="0.2">
      <c r="B90" s="93" t="s">
        <v>229</v>
      </c>
      <c r="C90" s="564" t="s">
        <v>228</v>
      </c>
      <c r="D90" s="564" t="s">
        <v>229</v>
      </c>
      <c r="E90" s="564" t="s">
        <v>228</v>
      </c>
      <c r="F90" s="564" t="s">
        <v>229</v>
      </c>
      <c r="G90" s="564" t="s">
        <v>228</v>
      </c>
      <c r="H90" s="101"/>
      <c r="I90" s="101"/>
      <c r="J90" s="101"/>
      <c r="AW90" s="472"/>
    </row>
    <row r="91" spans="2:49" ht="20.100000000000001" customHeight="1" x14ac:dyDescent="0.2">
      <c r="B91" s="93" t="s">
        <v>227</v>
      </c>
      <c r="C91" s="564" t="s">
        <v>226</v>
      </c>
      <c r="D91" s="564" t="s">
        <v>227</v>
      </c>
      <c r="E91" s="564" t="s">
        <v>226</v>
      </c>
      <c r="F91" s="564" t="s">
        <v>227</v>
      </c>
      <c r="G91" s="564" t="s">
        <v>226</v>
      </c>
      <c r="H91" s="101"/>
      <c r="I91" s="101"/>
      <c r="J91" s="101"/>
      <c r="AW91" s="472"/>
    </row>
    <row r="92" spans="2:49" ht="20.100000000000001" customHeight="1" x14ac:dyDescent="0.2">
      <c r="B92" s="93" t="s">
        <v>225</v>
      </c>
      <c r="C92" s="564" t="s">
        <v>224</v>
      </c>
      <c r="D92" s="564" t="s">
        <v>225</v>
      </c>
      <c r="E92" s="564" t="s">
        <v>224</v>
      </c>
      <c r="F92" s="564" t="s">
        <v>225</v>
      </c>
      <c r="G92" s="564" t="s">
        <v>224</v>
      </c>
      <c r="AW92" s="472"/>
    </row>
    <row r="93" spans="2:49" ht="20.100000000000001" customHeight="1" x14ac:dyDescent="0.2">
      <c r="B93" s="93" t="s">
        <v>223</v>
      </c>
      <c r="C93" s="564" t="s">
        <v>222</v>
      </c>
      <c r="D93" s="564" t="s">
        <v>223</v>
      </c>
      <c r="E93" s="564" t="s">
        <v>222</v>
      </c>
      <c r="F93" s="564" t="s">
        <v>223</v>
      </c>
      <c r="G93" s="564" t="s">
        <v>222</v>
      </c>
      <c r="H93" s="100"/>
      <c r="I93" s="100"/>
      <c r="J93" s="100"/>
      <c r="AW93" s="472"/>
    </row>
  </sheetData>
  <sheetProtection formatCells="0" insertRows="0" deleteRows="0"/>
  <mergeCells count="608">
    <mergeCell ref="U63:U64"/>
    <mergeCell ref="AW63:AW64"/>
    <mergeCell ref="AX63:AX64"/>
    <mergeCell ref="A63:A64"/>
    <mergeCell ref="T63:T64"/>
    <mergeCell ref="V63:V64"/>
    <mergeCell ref="AJ63:AJ64"/>
    <mergeCell ref="AI63:AI64"/>
    <mergeCell ref="AF63:AF64"/>
    <mergeCell ref="K63:K64"/>
    <mergeCell ref="L63:L64"/>
    <mergeCell ref="M63:M64"/>
    <mergeCell ref="N63:N64"/>
    <mergeCell ref="O63:O64"/>
    <mergeCell ref="P63:P64"/>
    <mergeCell ref="Q63:Q64"/>
    <mergeCell ref="R63:R64"/>
    <mergeCell ref="S63:S64"/>
    <mergeCell ref="B63:B64"/>
    <mergeCell ref="C63:C64"/>
    <mergeCell ref="D63:D64"/>
    <mergeCell ref="E63:E64"/>
    <mergeCell ref="F63:F64"/>
    <mergeCell ref="G63:G64"/>
    <mergeCell ref="H63:H64"/>
    <mergeCell ref="I63:I64"/>
    <mergeCell ref="J63:J64"/>
    <mergeCell ref="AF18:AF21"/>
    <mergeCell ref="AI18:AI21"/>
    <mergeCell ref="AJ18:AJ21"/>
    <mergeCell ref="W18:W21"/>
    <mergeCell ref="X18:X21"/>
    <mergeCell ref="Z18:Z21"/>
    <mergeCell ref="AB18:AB21"/>
    <mergeCell ref="AF59:AF62"/>
    <mergeCell ref="X59:X62"/>
    <mergeCell ref="Y59:Y62"/>
    <mergeCell ref="Z59:Z62"/>
    <mergeCell ref="Z57:Z58"/>
    <mergeCell ref="AA57:AA58"/>
    <mergeCell ref="AB57:AB58"/>
    <mergeCell ref="X53:X54"/>
    <mergeCell ref="X57:X58"/>
    <mergeCell ref="Z53:Z54"/>
    <mergeCell ref="AG59:AG62"/>
    <mergeCell ref="AA59:AA62"/>
    <mergeCell ref="AB59:AB62"/>
    <mergeCell ref="AC59:AC62"/>
    <mergeCell ref="AV59:AV62"/>
    <mergeCell ref="AW59:AW62"/>
    <mergeCell ref="AT59:AT62"/>
    <mergeCell ref="AU59:AU62"/>
    <mergeCell ref="AH59:AH62"/>
    <mergeCell ref="AI59:AI62"/>
    <mergeCell ref="AJ59:AJ62"/>
    <mergeCell ref="AK59:AK62"/>
    <mergeCell ref="AS59:AS62"/>
    <mergeCell ref="AD59:AD62"/>
    <mergeCell ref="AE59:AE62"/>
    <mergeCell ref="Q59:Q62"/>
    <mergeCell ref="K59:K62"/>
    <mergeCell ref="A46:A48"/>
    <mergeCell ref="V59:V62"/>
    <mergeCell ref="W59:W62"/>
    <mergeCell ref="P59:P62"/>
    <mergeCell ref="T53:T58"/>
    <mergeCell ref="L59:L62"/>
    <mergeCell ref="M59:M62"/>
    <mergeCell ref="N59:N62"/>
    <mergeCell ref="O59:O62"/>
    <mergeCell ref="R59:R62"/>
    <mergeCell ref="S59:S62"/>
    <mergeCell ref="T59:T62"/>
    <mergeCell ref="U59:U62"/>
    <mergeCell ref="U53:U58"/>
    <mergeCell ref="V53:V58"/>
    <mergeCell ref="W53:W54"/>
    <mergeCell ref="W57:W58"/>
    <mergeCell ref="J59:J62"/>
    <mergeCell ref="AA53:AA54"/>
    <mergeCell ref="A59:A62"/>
    <mergeCell ref="B59:B62"/>
    <mergeCell ref="C59:C62"/>
    <mergeCell ref="D59:D62"/>
    <mergeCell ref="E59:E62"/>
    <mergeCell ref="Y57:Y58"/>
    <mergeCell ref="P53:P58"/>
    <mergeCell ref="Q53:Q58"/>
    <mergeCell ref="R53:R58"/>
    <mergeCell ref="S53:S58"/>
    <mergeCell ref="N53:N54"/>
    <mergeCell ref="O53:O58"/>
    <mergeCell ref="Y53:Y54"/>
    <mergeCell ref="H53:H58"/>
    <mergeCell ref="I53:I58"/>
    <mergeCell ref="J53:J58"/>
    <mergeCell ref="K53:K58"/>
    <mergeCell ref="L53:L58"/>
    <mergeCell ref="M53:M54"/>
    <mergeCell ref="F59:F62"/>
    <mergeCell ref="G59:G62"/>
    <mergeCell ref="H59:H62"/>
    <mergeCell ref="I59:I62"/>
    <mergeCell ref="AW53:AW58"/>
    <mergeCell ref="M55:M58"/>
    <mergeCell ref="N55:N58"/>
    <mergeCell ref="W55:W56"/>
    <mergeCell ref="X55:X56"/>
    <mergeCell ref="Y55:Y56"/>
    <mergeCell ref="Z55:Z56"/>
    <mergeCell ref="AA55:AA56"/>
    <mergeCell ref="AB55:AB56"/>
    <mergeCell ref="AJ53:AJ58"/>
    <mergeCell ref="AK53:AK58"/>
    <mergeCell ref="AO53:AO54"/>
    <mergeCell ref="AP53:AP54"/>
    <mergeCell ref="AO55:AO56"/>
    <mergeCell ref="AP55:AP56"/>
    <mergeCell ref="AL57:AL58"/>
    <mergeCell ref="AM57:AM58"/>
    <mergeCell ref="AQ53:AQ54"/>
    <mergeCell ref="AR53:AR54"/>
    <mergeCell ref="AS53:AS58"/>
    <mergeCell ref="AU53:AU54"/>
    <mergeCell ref="AV53:AV54"/>
    <mergeCell ref="AQ55:AQ56"/>
    <mergeCell ref="AR55:AR56"/>
    <mergeCell ref="AB53:AB54"/>
    <mergeCell ref="AC53:AC54"/>
    <mergeCell ref="AC57:AC58"/>
    <mergeCell ref="AV55:AV56"/>
    <mergeCell ref="AQ57:AQ58"/>
    <mergeCell ref="AR57:AR58"/>
    <mergeCell ref="AT57:AT58"/>
    <mergeCell ref="AU57:AU58"/>
    <mergeCell ref="AV57:AV58"/>
    <mergeCell ref="AI53:AI58"/>
    <mergeCell ref="AC55:AC56"/>
    <mergeCell ref="AD55:AD56"/>
    <mergeCell ref="AE55:AE56"/>
    <mergeCell ref="AL55:AL56"/>
    <mergeCell ref="AM55:AM56"/>
    <mergeCell ref="AN55:AN56"/>
    <mergeCell ref="AP57:AP58"/>
    <mergeCell ref="AT55:AT56"/>
    <mergeCell ref="AU55:AU56"/>
    <mergeCell ref="AV51:AV52"/>
    <mergeCell ref="AL51:AL52"/>
    <mergeCell ref="AM51:AM52"/>
    <mergeCell ref="AN51:AN52"/>
    <mergeCell ref="AD53:AD54"/>
    <mergeCell ref="AE53:AE54"/>
    <mergeCell ref="AF53:AF58"/>
    <mergeCell ref="AG53:AG58"/>
    <mergeCell ref="AH53:AH58"/>
    <mergeCell ref="AD57:AD58"/>
    <mergeCell ref="AQ51:AQ52"/>
    <mergeCell ref="AR51:AR52"/>
    <mergeCell ref="AT51:AT52"/>
    <mergeCell ref="AU51:AU52"/>
    <mergeCell ref="AE57:AE58"/>
    <mergeCell ref="AF51:AF52"/>
    <mergeCell ref="AN57:AN58"/>
    <mergeCell ref="AO57:AO58"/>
    <mergeCell ref="V51:V52"/>
    <mergeCell ref="AW51:AW52"/>
    <mergeCell ref="A53:A58"/>
    <mergeCell ref="B53:B58"/>
    <mergeCell ref="C53:C58"/>
    <mergeCell ref="D53:D58"/>
    <mergeCell ref="E53:E58"/>
    <mergeCell ref="F53:F58"/>
    <mergeCell ref="G53:G58"/>
    <mergeCell ref="AO51:AO52"/>
    <mergeCell ref="AP51:AP52"/>
    <mergeCell ref="AG51:AG52"/>
    <mergeCell ref="AH51:AH52"/>
    <mergeCell ref="AI51:AI52"/>
    <mergeCell ref="AJ51:AJ52"/>
    <mergeCell ref="AK51:AK52"/>
    <mergeCell ref="R51:R52"/>
    <mergeCell ref="S51:S52"/>
    <mergeCell ref="T51:T52"/>
    <mergeCell ref="U51:U52"/>
    <mergeCell ref="K51:K52"/>
    <mergeCell ref="L51:L52"/>
    <mergeCell ref="N51:N52"/>
    <mergeCell ref="P51:P52"/>
    <mergeCell ref="F51:F52"/>
    <mergeCell ref="G51:G52"/>
    <mergeCell ref="H51:H52"/>
    <mergeCell ref="I51:I52"/>
    <mergeCell ref="J51:J52"/>
    <mergeCell ref="A51:A52"/>
    <mergeCell ref="B51:B52"/>
    <mergeCell ref="C51:C52"/>
    <mergeCell ref="D51:D52"/>
    <mergeCell ref="E51:E52"/>
    <mergeCell ref="AS49:AS50"/>
    <mergeCell ref="AT49:AT50"/>
    <mergeCell ref="AU49:AU50"/>
    <mergeCell ref="AV49:AV50"/>
    <mergeCell ref="AW49:AW50"/>
    <mergeCell ref="AG49:AG50"/>
    <mergeCell ref="AH49:AH50"/>
    <mergeCell ref="AI49:AI50"/>
    <mergeCell ref="AJ49:AJ50"/>
    <mergeCell ref="AK49:AK50"/>
    <mergeCell ref="AI46:AI48"/>
    <mergeCell ref="AF46:AF48"/>
    <mergeCell ref="AG46:AG48"/>
    <mergeCell ref="AH46:AH48"/>
    <mergeCell ref="J49:J50"/>
    <mergeCell ref="K49:K50"/>
    <mergeCell ref="L49:L50"/>
    <mergeCell ref="M49:M50"/>
    <mergeCell ref="U46:U48"/>
    <mergeCell ref="V46:V48"/>
    <mergeCell ref="L46:L48"/>
    <mergeCell ref="R46:R48"/>
    <mergeCell ref="S46:S48"/>
    <mergeCell ref="S49:S50"/>
    <mergeCell ref="T49:T50"/>
    <mergeCell ref="U49:U50"/>
    <mergeCell ref="V49:V50"/>
    <mergeCell ref="AF49:AF50"/>
    <mergeCell ref="N49:N50"/>
    <mergeCell ref="O49:O50"/>
    <mergeCell ref="P49:P50"/>
    <mergeCell ref="Q49:Q50"/>
    <mergeCell ref="R49:R50"/>
    <mergeCell ref="A49:A50"/>
    <mergeCell ref="B49:B50"/>
    <mergeCell ref="C49:C50"/>
    <mergeCell ref="D49:D50"/>
    <mergeCell ref="E49:E50"/>
    <mergeCell ref="F49:F50"/>
    <mergeCell ref="G49:G50"/>
    <mergeCell ref="H49:H50"/>
    <mergeCell ref="I49:I50"/>
    <mergeCell ref="AS42:AS45"/>
    <mergeCell ref="AS36:AS41"/>
    <mergeCell ref="AT36:AT41"/>
    <mergeCell ref="T46:T48"/>
    <mergeCell ref="G46:G48"/>
    <mergeCell ref="H46:H48"/>
    <mergeCell ref="I46:I48"/>
    <mergeCell ref="J46:J48"/>
    <mergeCell ref="K46:K48"/>
    <mergeCell ref="AJ46:AJ48"/>
    <mergeCell ref="AG42:AG45"/>
    <mergeCell ref="AH42:AH45"/>
    <mergeCell ref="AI42:AI45"/>
    <mergeCell ref="AJ42:AJ45"/>
    <mergeCell ref="AP36:AP41"/>
    <mergeCell ref="AB36:AB41"/>
    <mergeCell ref="AC36:AC41"/>
    <mergeCell ref="AD36:AD41"/>
    <mergeCell ref="AE36:AE41"/>
    <mergeCell ref="AF36:AF41"/>
    <mergeCell ref="AI36:AI41"/>
    <mergeCell ref="AJ36:AJ41"/>
    <mergeCell ref="AA36:AA41"/>
    <mergeCell ref="AK46:AK48"/>
    <mergeCell ref="A42:A45"/>
    <mergeCell ref="V42:V45"/>
    <mergeCell ref="X36:X41"/>
    <mergeCell ref="Z36:Z41"/>
    <mergeCell ref="Y36:Y41"/>
    <mergeCell ref="G42:G45"/>
    <mergeCell ref="F42:F45"/>
    <mergeCell ref="E42:E45"/>
    <mergeCell ref="D42:D45"/>
    <mergeCell ref="C42:C45"/>
    <mergeCell ref="N42:N45"/>
    <mergeCell ref="O42:O45"/>
    <mergeCell ref="P42:P45"/>
    <mergeCell ref="R42:R45"/>
    <mergeCell ref="W36:W41"/>
    <mergeCell ref="P36:P41"/>
    <mergeCell ref="Q36:Q41"/>
    <mergeCell ref="F36:F41"/>
    <mergeCell ref="G36:G41"/>
    <mergeCell ref="H36:H41"/>
    <mergeCell ref="I36:I41"/>
    <mergeCell ref="J36:J41"/>
    <mergeCell ref="M42:M45"/>
    <mergeCell ref="H42:H45"/>
    <mergeCell ref="AW36:AW41"/>
    <mergeCell ref="AT42:AT45"/>
    <mergeCell ref="AU42:AU45"/>
    <mergeCell ref="AV42:AV45"/>
    <mergeCell ref="AW42:AW45"/>
    <mergeCell ref="B42:B45"/>
    <mergeCell ref="L42:L45"/>
    <mergeCell ref="K42:K45"/>
    <mergeCell ref="J42:J45"/>
    <mergeCell ref="I42:I45"/>
    <mergeCell ref="S42:S45"/>
    <mergeCell ref="T42:T45"/>
    <mergeCell ref="U42:U45"/>
    <mergeCell ref="AK42:AK45"/>
    <mergeCell ref="S36:S41"/>
    <mergeCell ref="U36:U41"/>
    <mergeCell ref="AG36:AG41"/>
    <mergeCell ref="AH36:AH41"/>
    <mergeCell ref="R36:R41"/>
    <mergeCell ref="T36:T41"/>
    <mergeCell ref="V36:V41"/>
    <mergeCell ref="AU36:AU41"/>
    <mergeCell ref="AV36:AV41"/>
    <mergeCell ref="AF42:AF45"/>
    <mergeCell ref="AJ32:AJ35"/>
    <mergeCell ref="AK32:AK34"/>
    <mergeCell ref="Z32:Z33"/>
    <mergeCell ref="AA32:AA33"/>
    <mergeCell ref="K36:K41"/>
    <mergeCell ref="L36:L41"/>
    <mergeCell ref="M36:M41"/>
    <mergeCell ref="N36:N41"/>
    <mergeCell ref="O36:O41"/>
    <mergeCell ref="AK36:AK41"/>
    <mergeCell ref="AE34:AE35"/>
    <mergeCell ref="AG32:AG35"/>
    <mergeCell ref="AH32:AH35"/>
    <mergeCell ref="AE32:AE33"/>
    <mergeCell ref="AF32:AF35"/>
    <mergeCell ref="AI32:AI35"/>
    <mergeCell ref="AC34:AC35"/>
    <mergeCell ref="AD34:AD35"/>
    <mergeCell ref="M32:M35"/>
    <mergeCell ref="N32:N35"/>
    <mergeCell ref="O32:O35"/>
    <mergeCell ref="AB32:AB33"/>
    <mergeCell ref="A36:A41"/>
    <mergeCell ref="B36:B41"/>
    <mergeCell ref="C36:C41"/>
    <mergeCell ref="D36:D41"/>
    <mergeCell ref="E36:E41"/>
    <mergeCell ref="AW32:AW35"/>
    <mergeCell ref="W34:W35"/>
    <mergeCell ref="X34:X35"/>
    <mergeCell ref="Y34:Y35"/>
    <mergeCell ref="Z34:Z35"/>
    <mergeCell ref="U32:U35"/>
    <mergeCell ref="P32:P35"/>
    <mergeCell ref="Q32:Q35"/>
    <mergeCell ref="R32:R35"/>
    <mergeCell ref="S32:S35"/>
    <mergeCell ref="T32:T35"/>
    <mergeCell ref="AC32:AC33"/>
    <mergeCell ref="AD32:AD33"/>
    <mergeCell ref="V32:V35"/>
    <mergeCell ref="W32:W33"/>
    <mergeCell ref="X32:X33"/>
    <mergeCell ref="Y32:Y33"/>
    <mergeCell ref="AA34:AA35"/>
    <mergeCell ref="AB34:AB35"/>
    <mergeCell ref="G32:G35"/>
    <mergeCell ref="H32:H35"/>
    <mergeCell ref="I32:I35"/>
    <mergeCell ref="J32:J35"/>
    <mergeCell ref="K32:K35"/>
    <mergeCell ref="L32:L35"/>
    <mergeCell ref="AA24:AA27"/>
    <mergeCell ref="AB24:AB27"/>
    <mergeCell ref="Y28:Y31"/>
    <mergeCell ref="R24:R31"/>
    <mergeCell ref="S24:S31"/>
    <mergeCell ref="T24:T31"/>
    <mergeCell ref="K24:K31"/>
    <mergeCell ref="L24:L31"/>
    <mergeCell ref="M24:M31"/>
    <mergeCell ref="N24:N31"/>
    <mergeCell ref="O24:O31"/>
    <mergeCell ref="A32:A35"/>
    <mergeCell ref="B32:B35"/>
    <mergeCell ref="C32:C35"/>
    <mergeCell ref="D32:D35"/>
    <mergeCell ref="E32:E35"/>
    <mergeCell ref="F32:F35"/>
    <mergeCell ref="AU28:AU29"/>
    <mergeCell ref="AV28:AV29"/>
    <mergeCell ref="AS30:AS31"/>
    <mergeCell ref="AT30:AT31"/>
    <mergeCell ref="AU30:AU31"/>
    <mergeCell ref="AV30:AV31"/>
    <mergeCell ref="V24:V31"/>
    <mergeCell ref="W24:W27"/>
    <mergeCell ref="X24:X27"/>
    <mergeCell ref="Y24:Y27"/>
    <mergeCell ref="W28:W31"/>
    <mergeCell ref="X28:X31"/>
    <mergeCell ref="F24:F31"/>
    <mergeCell ref="G24:G31"/>
    <mergeCell ref="H24:H31"/>
    <mergeCell ref="I24:I31"/>
    <mergeCell ref="J24:J31"/>
    <mergeCell ref="Z24:Z27"/>
    <mergeCell ref="AT24:AT25"/>
    <mergeCell ref="AU24:AU25"/>
    <mergeCell ref="AV24:AV25"/>
    <mergeCell ref="AW24:AW31"/>
    <mergeCell ref="AS26:AS27"/>
    <mergeCell ref="AT26:AT27"/>
    <mergeCell ref="AU26:AU27"/>
    <mergeCell ref="AV26:AV27"/>
    <mergeCell ref="AS28:AS29"/>
    <mergeCell ref="AT28:AT29"/>
    <mergeCell ref="AK24:AK27"/>
    <mergeCell ref="AE28:AE31"/>
    <mergeCell ref="AK28:AK31"/>
    <mergeCell ref="AG24:AG31"/>
    <mergeCell ref="AH24:AH31"/>
    <mergeCell ref="AS24:AS25"/>
    <mergeCell ref="AC28:AC31"/>
    <mergeCell ref="AD28:AD31"/>
    <mergeCell ref="AE24:AE27"/>
    <mergeCell ref="AF24:AF31"/>
    <mergeCell ref="AI24:AI31"/>
    <mergeCell ref="AJ24:AJ31"/>
    <mergeCell ref="AC24:AC27"/>
    <mergeCell ref="AD24:AD27"/>
    <mergeCell ref="A24:A31"/>
    <mergeCell ref="B24:B31"/>
    <mergeCell ref="C24:C31"/>
    <mergeCell ref="D24:D31"/>
    <mergeCell ref="E24:E31"/>
    <mergeCell ref="AJ22:AJ23"/>
    <mergeCell ref="AF22:AF23"/>
    <mergeCell ref="AG22:AG23"/>
    <mergeCell ref="AH22:AH23"/>
    <mergeCell ref="AI22:AI23"/>
    <mergeCell ref="J22:J23"/>
    <mergeCell ref="K22:K23"/>
    <mergeCell ref="L22:L23"/>
    <mergeCell ref="M22:M23"/>
    <mergeCell ref="O22:O23"/>
    <mergeCell ref="Z28:Z31"/>
    <mergeCell ref="AA28:AA31"/>
    <mergeCell ref="AB28:AB31"/>
    <mergeCell ref="U24:U31"/>
    <mergeCell ref="P24:P31"/>
    <mergeCell ref="Q24:Q31"/>
    <mergeCell ref="V22:V23"/>
    <mergeCell ref="AW18:AW21"/>
    <mergeCell ref="A22:A23"/>
    <mergeCell ref="B22:B23"/>
    <mergeCell ref="C22:C23"/>
    <mergeCell ref="D22:D23"/>
    <mergeCell ref="E22:E23"/>
    <mergeCell ref="F22:F23"/>
    <mergeCell ref="G22:G23"/>
    <mergeCell ref="H22:H23"/>
    <mergeCell ref="I22:I23"/>
    <mergeCell ref="P18:P21"/>
    <mergeCell ref="Q18:Q21"/>
    <mergeCell ref="R18:R21"/>
    <mergeCell ref="T18:T21"/>
    <mergeCell ref="V18:V21"/>
    <mergeCell ref="K18:K21"/>
    <mergeCell ref="L18:L21"/>
    <mergeCell ref="M18:M21"/>
    <mergeCell ref="N18:N21"/>
    <mergeCell ref="Y18:Y21"/>
    <mergeCell ref="AA18:AA21"/>
    <mergeCell ref="AK18:AK21"/>
    <mergeCell ref="AC18:AC21"/>
    <mergeCell ref="AK22:AK23"/>
    <mergeCell ref="AU13:AU17"/>
    <mergeCell ref="AV13:AV17"/>
    <mergeCell ref="O18:O21"/>
    <mergeCell ref="G18:G21"/>
    <mergeCell ref="H18:H21"/>
    <mergeCell ref="I18:I21"/>
    <mergeCell ref="J18:J21"/>
    <mergeCell ref="A18:A21"/>
    <mergeCell ref="B18:B21"/>
    <mergeCell ref="C18:C21"/>
    <mergeCell ref="D18:D21"/>
    <mergeCell ref="E18:E21"/>
    <mergeCell ref="AD18:AD21"/>
    <mergeCell ref="AA14:AA15"/>
    <mergeCell ref="Y14:Y15"/>
    <mergeCell ref="S13:S17"/>
    <mergeCell ref="U13:U17"/>
    <mergeCell ref="S18:S21"/>
    <mergeCell ref="U18:U21"/>
    <mergeCell ref="AG13:AG17"/>
    <mergeCell ref="AH13:AH17"/>
    <mergeCell ref="AG18:AG21"/>
    <mergeCell ref="AH18:AH21"/>
    <mergeCell ref="AE18:AE21"/>
    <mergeCell ref="AW13:AW17"/>
    <mergeCell ref="W14:W15"/>
    <mergeCell ref="X14:X15"/>
    <mergeCell ref="Z14:Z15"/>
    <mergeCell ref="AB14:AB15"/>
    <mergeCell ref="AC14:AC15"/>
    <mergeCell ref="AD14:AD15"/>
    <mergeCell ref="A13:A17"/>
    <mergeCell ref="B13:B17"/>
    <mergeCell ref="C13:C17"/>
    <mergeCell ref="D13:D17"/>
    <mergeCell ref="E13:E17"/>
    <mergeCell ref="Q13:Q17"/>
    <mergeCell ref="K13:K17"/>
    <mergeCell ref="L13:L17"/>
    <mergeCell ref="M13:M17"/>
    <mergeCell ref="O13:O17"/>
    <mergeCell ref="AE14:AE15"/>
    <mergeCell ref="AI13:AI17"/>
    <mergeCell ref="AJ13:AJ17"/>
    <mergeCell ref="AK13:AK17"/>
    <mergeCell ref="AS13:AS17"/>
    <mergeCell ref="AT13:AT17"/>
    <mergeCell ref="N16:N17"/>
    <mergeCell ref="C89:G89"/>
    <mergeCell ref="C90:G90"/>
    <mergeCell ref="C91:G91"/>
    <mergeCell ref="C92:G92"/>
    <mergeCell ref="C93:G93"/>
    <mergeCell ref="C84:G84"/>
    <mergeCell ref="C85:G85"/>
    <mergeCell ref="C86:G86"/>
    <mergeCell ref="C87:G87"/>
    <mergeCell ref="C88:G88"/>
    <mergeCell ref="R13:R17"/>
    <mergeCell ref="T13:T17"/>
    <mergeCell ref="V13:V17"/>
    <mergeCell ref="P13:P17"/>
    <mergeCell ref="C79:G79"/>
    <mergeCell ref="C80:G80"/>
    <mergeCell ref="C81:G81"/>
    <mergeCell ref="C82:G82"/>
    <mergeCell ref="C83:G83"/>
    <mergeCell ref="B73:G74"/>
    <mergeCell ref="C75:G75"/>
    <mergeCell ref="C76:G76"/>
    <mergeCell ref="C77:G77"/>
    <mergeCell ref="C78:G78"/>
    <mergeCell ref="R22:R23"/>
    <mergeCell ref="S22:S23"/>
    <mergeCell ref="T22:T23"/>
    <mergeCell ref="U22:U23"/>
    <mergeCell ref="B46:B48"/>
    <mergeCell ref="C46:C48"/>
    <mergeCell ref="D46:D48"/>
    <mergeCell ref="E46:E48"/>
    <mergeCell ref="F46:F48"/>
    <mergeCell ref="Q51:Q52"/>
    <mergeCell ref="A70:D70"/>
    <mergeCell ref="W66:AJ66"/>
    <mergeCell ref="W67:AJ67"/>
    <mergeCell ref="W68:AJ68"/>
    <mergeCell ref="A9:A10"/>
    <mergeCell ref="B9:B10"/>
    <mergeCell ref="C9:C10"/>
    <mergeCell ref="U9:U10"/>
    <mergeCell ref="M9:N9"/>
    <mergeCell ref="L9:L10"/>
    <mergeCell ref="AF13:AF17"/>
    <mergeCell ref="F18:F21"/>
    <mergeCell ref="F13:F17"/>
    <mergeCell ref="G13:G17"/>
    <mergeCell ref="H13:H17"/>
    <mergeCell ref="I13:I17"/>
    <mergeCell ref="J13:J17"/>
    <mergeCell ref="B66:J66"/>
    <mergeCell ref="R9:R10"/>
    <mergeCell ref="B67:J67"/>
    <mergeCell ref="B68:J68"/>
    <mergeCell ref="N66:V66"/>
    <mergeCell ref="N67:V67"/>
    <mergeCell ref="N68:V68"/>
    <mergeCell ref="C1:G1"/>
    <mergeCell ref="C2:G3"/>
    <mergeCell ref="W4:AA4"/>
    <mergeCell ref="R7:V8"/>
    <mergeCell ref="W8:AE8"/>
    <mergeCell ref="A5:AJ5"/>
    <mergeCell ref="A7:O8"/>
    <mergeCell ref="AF6:AJ8"/>
    <mergeCell ref="G9:G10"/>
    <mergeCell ref="D9:D10"/>
    <mergeCell ref="E9:E10"/>
    <mergeCell ref="H9:H10"/>
    <mergeCell ref="T9:T10"/>
    <mergeCell ref="W9:W10"/>
    <mergeCell ref="K9:K10"/>
    <mergeCell ref="I9:I10"/>
    <mergeCell ref="F9:F10"/>
    <mergeCell ref="J9:J10"/>
    <mergeCell ref="AL10:AL11"/>
    <mergeCell ref="AK10:AK11"/>
    <mergeCell ref="AJ9:AJ10"/>
    <mergeCell ref="AI9:AI10"/>
    <mergeCell ref="AF9:AF10"/>
    <mergeCell ref="V9:V10"/>
    <mergeCell ref="X9:AE9"/>
    <mergeCell ref="AW10:AW11"/>
    <mergeCell ref="AM10:AM11"/>
    <mergeCell ref="AN10:AN11"/>
    <mergeCell ref="AO10:AO11"/>
    <mergeCell ref="AP10:AP11"/>
    <mergeCell ref="AQ10:AQ11"/>
    <mergeCell ref="AR10:AR11"/>
    <mergeCell ref="AS10:AS11"/>
  </mergeCells>
  <conditionalFormatting sqref="AJ12">
    <cfRule type="containsText" dxfId="1263" priority="505" operator="containsText" text="25 - Zona de riesgo Extrema">
      <formula>NOT(ISERROR(SEARCH("25 - Zona de riesgo Extrema",AJ12)))</formula>
    </cfRule>
    <cfRule type="containsText" dxfId="1262" priority="506" operator="containsText" text="10 - Zona de riesgo Alta">
      <formula>NOT(ISERROR(SEARCH("10 - Zona de riesgo Alta",AJ12)))</formula>
    </cfRule>
    <cfRule type="containsText" dxfId="1261" priority="507" operator="containsText" text="5 - Zona de riesgo Alta">
      <formula>NOT(ISERROR(SEARCH("5 - Zona de riesgo Alta",AJ12)))</formula>
    </cfRule>
    <cfRule type="containsText" dxfId="1260" priority="508" operator="containsText" text="20 - Zona de riesgo Extrema">
      <formula>NOT(ISERROR(SEARCH("20 - Zona de riesgo Extrema",AJ12)))</formula>
    </cfRule>
    <cfRule type="containsText" dxfId="1259" priority="509" operator="containsText" text="16 - Zona de riesgo Extrema">
      <formula>NOT(ISERROR(SEARCH("16 - Zona de riesgo Extrema",AJ12)))</formula>
    </cfRule>
    <cfRule type="containsText" dxfId="1258" priority="510" operator="containsText" text="12 - Zona de riesgo Alta">
      <formula>NOT(ISERROR(SEARCH("12 - Zona de riesgo Alta",AJ12)))</formula>
    </cfRule>
    <cfRule type="containsText" dxfId="1257" priority="511" operator="containsText" text="4 - Zona de riesgo Moderada">
      <formula>NOT(ISERROR(SEARCH("4 - Zona de riesgo Moderada",AJ12)))</formula>
    </cfRule>
    <cfRule type="containsText" dxfId="1256" priority="512" operator="containsText" text="15 - Zona de riesgo Extrema">
      <formula>NOT(ISERROR(SEARCH("15 - Zona de riesgo Extrema",AJ12)))</formula>
    </cfRule>
    <cfRule type="containsText" dxfId="1255" priority="513" operator="containsText" text="12 - Zona de riesgo Extrema">
      <formula>NOT(ISERROR(SEARCH("12 - Zona de riesgo Extrema",AJ12)))</formula>
    </cfRule>
    <cfRule type="containsText" dxfId="1254" priority="514" operator="containsText" text="9 - Zona de riesgo Alta">
      <formula>NOT(ISERROR(SEARCH("9 - Zona de riesgo Alta",AJ12)))</formula>
    </cfRule>
    <cfRule type="containsText" dxfId="1253" priority="515" operator="containsText" text="6 - Zona de riesgo Moderada">
      <formula>NOT(ISERROR(SEARCH("6 - Zona de riesgo Moderada",AJ12)))</formula>
    </cfRule>
    <cfRule type="containsText" dxfId="1252" priority="516" operator="containsText" text="3 - Zona de riesgo Baja">
      <formula>NOT(ISERROR(SEARCH("3 - Zona de riesgo Baja",AJ12)))</formula>
    </cfRule>
    <cfRule type="containsText" dxfId="1251" priority="517" operator="containsText" text="10 - Zona de riesgo Extrema">
      <formula>NOT(ISERROR(SEARCH("10 - Zona de riesgo Extrema",AJ12)))</formula>
    </cfRule>
    <cfRule type="containsText" dxfId="1250" priority="518" operator="containsText" text="8 - Zona de riesgo Alta">
      <formula>NOT(ISERROR(SEARCH("8 - Zona de riesgo Alta",AJ12)))</formula>
    </cfRule>
    <cfRule type="containsText" dxfId="1249" priority="519" operator="containsText" text="6 - Zona de riesgo Moderada">
      <formula>NOT(ISERROR(SEARCH("6 - Zona de riesgo Moderada",AJ12)))</formula>
    </cfRule>
    <cfRule type="containsText" dxfId="1248" priority="520" operator="containsText" text="4 - Zona de riesgo Baja">
      <formula>NOT(ISERROR(SEARCH("4 - Zona de riesgo Baja",AJ12)))</formula>
    </cfRule>
    <cfRule type="containsText" dxfId="1247" priority="521" operator="containsText" text="5 - Zona de riesgo Extrema">
      <formula>NOT(ISERROR(SEARCH("5 - Zona de riesgo Extrema",AJ12)))</formula>
    </cfRule>
    <cfRule type="containsText" dxfId="1246" priority="522" operator="containsText" text="4 - Zona de riesgo Alta">
      <formula>NOT(ISERROR(SEARCH("4 - Zona de riesgo Alta",AJ12)))</formula>
    </cfRule>
    <cfRule type="containsText" dxfId="1245" priority="523" operator="containsText" text="3 - Zona de riesgo Moderada">
      <formula>NOT(ISERROR(SEARCH("3 - Zona de riesgo Moderada",AJ12)))</formula>
    </cfRule>
    <cfRule type="containsText" dxfId="1244" priority="524" operator="containsText" text="2 - Zona de riesgo Baja">
      <formula>NOT(ISERROR(SEARCH("2 - Zona de riesgo Baja",AJ12)))</formula>
    </cfRule>
    <cfRule type="containsText" dxfId="1243" priority="525" operator="containsText" text=" 1 - Zona de riesgo Baja">
      <formula>NOT(ISERROR(SEARCH(" 1 - Zona de riesgo Baja",AJ12)))</formula>
    </cfRule>
  </conditionalFormatting>
  <conditionalFormatting sqref="AJ13">
    <cfRule type="containsText" dxfId="1242" priority="484" operator="containsText" text="25 - Zona de riesgo Extrema">
      <formula>NOT(ISERROR(SEARCH("25 - Zona de riesgo Extrema",AJ13)))</formula>
    </cfRule>
    <cfRule type="containsText" dxfId="1241" priority="485" operator="containsText" text="10 - Zona de riesgo Alta">
      <formula>NOT(ISERROR(SEARCH("10 - Zona de riesgo Alta",AJ13)))</formula>
    </cfRule>
    <cfRule type="containsText" dxfId="1240" priority="486" operator="containsText" text="5 - Zona de riesgo Alta">
      <formula>NOT(ISERROR(SEARCH("5 - Zona de riesgo Alta",AJ13)))</formula>
    </cfRule>
    <cfRule type="containsText" dxfId="1239" priority="487" operator="containsText" text="20 - Zona de riesgo Extrema">
      <formula>NOT(ISERROR(SEARCH("20 - Zona de riesgo Extrema",AJ13)))</formula>
    </cfRule>
    <cfRule type="containsText" dxfId="1238" priority="488" operator="containsText" text="16 - Zona de riesgo Extrema">
      <formula>NOT(ISERROR(SEARCH("16 - Zona de riesgo Extrema",AJ13)))</formula>
    </cfRule>
    <cfRule type="containsText" dxfId="1237" priority="489" operator="containsText" text="12 - Zona de riesgo Alta">
      <formula>NOT(ISERROR(SEARCH("12 - Zona de riesgo Alta",AJ13)))</formula>
    </cfRule>
    <cfRule type="containsText" dxfId="1236" priority="490" operator="containsText" text="4 - Zona de riesgo Moderada">
      <formula>NOT(ISERROR(SEARCH("4 - Zona de riesgo Moderada",AJ13)))</formula>
    </cfRule>
    <cfRule type="containsText" dxfId="1235" priority="491" operator="containsText" text="15 - Zona de riesgo Extrema">
      <formula>NOT(ISERROR(SEARCH("15 - Zona de riesgo Extrema",AJ13)))</formula>
    </cfRule>
    <cfRule type="containsText" dxfId="1234" priority="492" operator="containsText" text="12 - Zona de riesgo Extrema">
      <formula>NOT(ISERROR(SEARCH("12 - Zona de riesgo Extrema",AJ13)))</formula>
    </cfRule>
    <cfRule type="containsText" dxfId="1233" priority="493" operator="containsText" text="9 - Zona de riesgo Alta">
      <formula>NOT(ISERROR(SEARCH("9 - Zona de riesgo Alta",AJ13)))</formula>
    </cfRule>
    <cfRule type="containsText" dxfId="1232" priority="494" operator="containsText" text="6 - Zona de riesgo Moderada">
      <formula>NOT(ISERROR(SEARCH("6 - Zona de riesgo Moderada",AJ13)))</formula>
    </cfRule>
    <cfRule type="containsText" dxfId="1231" priority="495" operator="containsText" text="3 - Zona de riesgo Baja">
      <formula>NOT(ISERROR(SEARCH("3 - Zona de riesgo Baja",AJ13)))</formula>
    </cfRule>
    <cfRule type="containsText" dxfId="1230" priority="496" operator="containsText" text="10 - Zona de riesgo Extrema">
      <formula>NOT(ISERROR(SEARCH("10 - Zona de riesgo Extrema",AJ13)))</formula>
    </cfRule>
    <cfRule type="containsText" dxfId="1229" priority="497" operator="containsText" text="8 - Zona de riesgo Alta">
      <formula>NOT(ISERROR(SEARCH("8 - Zona de riesgo Alta",AJ13)))</formula>
    </cfRule>
    <cfRule type="containsText" dxfId="1228" priority="498" operator="containsText" text="6 - Zona de riesgo Moderada">
      <formula>NOT(ISERROR(SEARCH("6 - Zona de riesgo Moderada",AJ13)))</formula>
    </cfRule>
    <cfRule type="containsText" dxfId="1227" priority="499" operator="containsText" text="4 - Zona de riesgo Baja">
      <formula>NOT(ISERROR(SEARCH("4 - Zona de riesgo Baja",AJ13)))</formula>
    </cfRule>
    <cfRule type="containsText" dxfId="1226" priority="500" operator="containsText" text="5 - Zona de riesgo Extrema">
      <formula>NOT(ISERROR(SEARCH("5 - Zona de riesgo Extrema",AJ13)))</formula>
    </cfRule>
    <cfRule type="containsText" dxfId="1225" priority="501" operator="containsText" text="4 - Zona de riesgo Alta">
      <formula>NOT(ISERROR(SEARCH("4 - Zona de riesgo Alta",AJ13)))</formula>
    </cfRule>
    <cfRule type="containsText" dxfId="1224" priority="502" operator="containsText" text="3 - Zona de riesgo Moderada">
      <formula>NOT(ISERROR(SEARCH("3 - Zona de riesgo Moderada",AJ13)))</formula>
    </cfRule>
    <cfRule type="containsText" dxfId="1223" priority="503" operator="containsText" text="2 - Zona de riesgo Baja">
      <formula>NOT(ISERROR(SEARCH("2 - Zona de riesgo Baja",AJ13)))</formula>
    </cfRule>
    <cfRule type="containsText" dxfId="1222" priority="504" operator="containsText" text=" 1 - Zona de riesgo Baja">
      <formula>NOT(ISERROR(SEARCH(" 1 - Zona de riesgo Baja",AJ13)))</formula>
    </cfRule>
  </conditionalFormatting>
  <conditionalFormatting sqref="AJ18">
    <cfRule type="containsText" dxfId="1221" priority="463" operator="containsText" text="25 - Zona de riesgo Extrema">
      <formula>NOT(ISERROR(SEARCH("25 - Zona de riesgo Extrema",AJ18)))</formula>
    </cfRule>
    <cfRule type="containsText" dxfId="1220" priority="464" operator="containsText" text="10 - Zona de riesgo Alta">
      <formula>NOT(ISERROR(SEARCH("10 - Zona de riesgo Alta",AJ18)))</formula>
    </cfRule>
    <cfRule type="containsText" dxfId="1219" priority="465" operator="containsText" text="5 - Zona de riesgo Alta">
      <formula>NOT(ISERROR(SEARCH("5 - Zona de riesgo Alta",AJ18)))</formula>
    </cfRule>
    <cfRule type="containsText" dxfId="1218" priority="466" operator="containsText" text="20 - Zona de riesgo Extrema">
      <formula>NOT(ISERROR(SEARCH("20 - Zona de riesgo Extrema",AJ18)))</formula>
    </cfRule>
    <cfRule type="containsText" dxfId="1217" priority="467" operator="containsText" text="16 - Zona de riesgo Extrema">
      <formula>NOT(ISERROR(SEARCH("16 - Zona de riesgo Extrema",AJ18)))</formula>
    </cfRule>
    <cfRule type="containsText" dxfId="1216" priority="468" operator="containsText" text="12 - Zona de riesgo Alta">
      <formula>NOT(ISERROR(SEARCH("12 - Zona de riesgo Alta",AJ18)))</formula>
    </cfRule>
    <cfRule type="containsText" dxfId="1215" priority="469" operator="containsText" text="4 - Zona de riesgo Moderada">
      <formula>NOT(ISERROR(SEARCH("4 - Zona de riesgo Moderada",AJ18)))</formula>
    </cfRule>
    <cfRule type="containsText" dxfId="1214" priority="470" operator="containsText" text="15 - Zona de riesgo Extrema">
      <formula>NOT(ISERROR(SEARCH("15 - Zona de riesgo Extrema",AJ18)))</formula>
    </cfRule>
    <cfRule type="containsText" dxfId="1213" priority="471" operator="containsText" text="12 - Zona de riesgo Extrema">
      <formula>NOT(ISERROR(SEARCH("12 - Zona de riesgo Extrema",AJ18)))</formula>
    </cfRule>
    <cfRule type="containsText" dxfId="1212" priority="472" operator="containsText" text="9 - Zona de riesgo Alta">
      <formula>NOT(ISERROR(SEARCH("9 - Zona de riesgo Alta",AJ18)))</formula>
    </cfRule>
    <cfRule type="containsText" dxfId="1211" priority="473" operator="containsText" text="6 - Zona de riesgo Moderada">
      <formula>NOT(ISERROR(SEARCH("6 - Zona de riesgo Moderada",AJ18)))</formula>
    </cfRule>
    <cfRule type="containsText" dxfId="1210" priority="474" operator="containsText" text="3 - Zona de riesgo Baja">
      <formula>NOT(ISERROR(SEARCH("3 - Zona de riesgo Baja",AJ18)))</formula>
    </cfRule>
    <cfRule type="containsText" dxfId="1209" priority="475" operator="containsText" text="10 - Zona de riesgo Extrema">
      <formula>NOT(ISERROR(SEARCH("10 - Zona de riesgo Extrema",AJ18)))</formula>
    </cfRule>
    <cfRule type="containsText" dxfId="1208" priority="476" operator="containsText" text="8 - Zona de riesgo Alta">
      <formula>NOT(ISERROR(SEARCH("8 - Zona de riesgo Alta",AJ18)))</formula>
    </cfRule>
    <cfRule type="containsText" dxfId="1207" priority="477" operator="containsText" text="6 - Zona de riesgo Moderada">
      <formula>NOT(ISERROR(SEARCH("6 - Zona de riesgo Moderada",AJ18)))</formula>
    </cfRule>
    <cfRule type="containsText" dxfId="1206" priority="478" operator="containsText" text="4 - Zona de riesgo Baja">
      <formula>NOT(ISERROR(SEARCH("4 - Zona de riesgo Baja",AJ18)))</formula>
    </cfRule>
    <cfRule type="containsText" dxfId="1205" priority="479" operator="containsText" text="5 - Zona de riesgo Extrema">
      <formula>NOT(ISERROR(SEARCH("5 - Zona de riesgo Extrema",AJ18)))</formula>
    </cfRule>
    <cfRule type="containsText" dxfId="1204" priority="480" operator="containsText" text="4 - Zona de riesgo Alta">
      <formula>NOT(ISERROR(SEARCH("4 - Zona de riesgo Alta",AJ18)))</formula>
    </cfRule>
    <cfRule type="containsText" dxfId="1203" priority="481" operator="containsText" text="3 - Zona de riesgo Moderada">
      <formula>NOT(ISERROR(SEARCH("3 - Zona de riesgo Moderada",AJ18)))</formula>
    </cfRule>
    <cfRule type="containsText" dxfId="1202" priority="482" operator="containsText" text="2 - Zona de riesgo Baja">
      <formula>NOT(ISERROR(SEARCH("2 - Zona de riesgo Baja",AJ18)))</formula>
    </cfRule>
    <cfRule type="containsText" dxfId="1201" priority="483" operator="containsText" text=" 1 - Zona de riesgo Baja">
      <formula>NOT(ISERROR(SEARCH(" 1 - Zona de riesgo Baja",AJ18)))</formula>
    </cfRule>
  </conditionalFormatting>
  <conditionalFormatting sqref="U22">
    <cfRule type="containsText" dxfId="1200" priority="442" operator="containsText" text="25 - Zona de riesgo Extrema">
      <formula>NOT(ISERROR(SEARCH("25 - Zona de riesgo Extrema",U22)))</formula>
    </cfRule>
    <cfRule type="containsText" dxfId="1199" priority="443" operator="containsText" text="10 - Zona de riesgo Alta">
      <formula>NOT(ISERROR(SEARCH("10 - Zona de riesgo Alta",U22)))</formula>
    </cfRule>
    <cfRule type="containsText" dxfId="1198" priority="444" operator="containsText" text="5 - Zona de riesgo Alta">
      <formula>NOT(ISERROR(SEARCH("5 - Zona de riesgo Alta",U22)))</formula>
    </cfRule>
    <cfRule type="containsText" dxfId="1197" priority="445" operator="containsText" text="20 - Zona de riesgo Extrema">
      <formula>NOT(ISERROR(SEARCH("20 - Zona de riesgo Extrema",U22)))</formula>
    </cfRule>
    <cfRule type="containsText" dxfId="1196" priority="446" operator="containsText" text="16 - Zona de riesgo Extrema">
      <formula>NOT(ISERROR(SEARCH("16 - Zona de riesgo Extrema",U22)))</formula>
    </cfRule>
    <cfRule type="containsText" dxfId="1195" priority="447" operator="containsText" text="12 - Zona de riesgo Alta">
      <formula>NOT(ISERROR(SEARCH("12 - Zona de riesgo Alta",U22)))</formula>
    </cfRule>
    <cfRule type="containsText" dxfId="1194" priority="448" operator="containsText" text="4 - Zona de riesgo Moderada">
      <formula>NOT(ISERROR(SEARCH("4 - Zona de riesgo Moderada",U22)))</formula>
    </cfRule>
    <cfRule type="containsText" dxfId="1193" priority="449" operator="containsText" text="15 - Zona de riesgo Extrema">
      <formula>NOT(ISERROR(SEARCH("15 - Zona de riesgo Extrema",U22)))</formula>
    </cfRule>
    <cfRule type="containsText" dxfId="1192" priority="450" operator="containsText" text="12 - Zona de riesgo Extrema">
      <formula>NOT(ISERROR(SEARCH("12 - Zona de riesgo Extrema",U22)))</formula>
    </cfRule>
    <cfRule type="containsText" dxfId="1191" priority="451" operator="containsText" text="9 - Zona de riesgo Alta">
      <formula>NOT(ISERROR(SEARCH("9 - Zona de riesgo Alta",U22)))</formula>
    </cfRule>
    <cfRule type="containsText" dxfId="1190" priority="452" operator="containsText" text="6 - Zona de riesgo Moderada">
      <formula>NOT(ISERROR(SEARCH("6 - Zona de riesgo Moderada",U22)))</formula>
    </cfRule>
    <cfRule type="containsText" dxfId="1189" priority="453" operator="containsText" text="3 - Zona de riesgo Baja">
      <formula>NOT(ISERROR(SEARCH("3 - Zona de riesgo Baja",U22)))</formula>
    </cfRule>
    <cfRule type="containsText" dxfId="1188" priority="454" operator="containsText" text="10 - Zona de riesgo Extrema">
      <formula>NOT(ISERROR(SEARCH("10 - Zona de riesgo Extrema",U22)))</formula>
    </cfRule>
    <cfRule type="containsText" dxfId="1187" priority="455" operator="containsText" text="8 - Zona de riesgo Alta">
      <formula>NOT(ISERROR(SEARCH("8 - Zona de riesgo Alta",U22)))</formula>
    </cfRule>
    <cfRule type="containsText" dxfId="1186" priority="456" operator="containsText" text="6 - Zona de riesgo Moderada">
      <formula>NOT(ISERROR(SEARCH("6 - Zona de riesgo Moderada",U22)))</formula>
    </cfRule>
    <cfRule type="containsText" dxfId="1185" priority="457" operator="containsText" text="4 - Zona de riesgo Baja">
      <formula>NOT(ISERROR(SEARCH("4 - Zona de riesgo Baja",U22)))</formula>
    </cfRule>
    <cfRule type="containsText" dxfId="1184" priority="458" operator="containsText" text="5 - Zona de riesgo Extrema">
      <formula>NOT(ISERROR(SEARCH("5 - Zona de riesgo Extrema",U22)))</formula>
    </cfRule>
    <cfRule type="containsText" dxfId="1183" priority="459" operator="containsText" text="4 - Zona de riesgo Alta">
      <formula>NOT(ISERROR(SEARCH("4 - Zona de riesgo Alta",U22)))</formula>
    </cfRule>
    <cfRule type="containsText" dxfId="1182" priority="460" operator="containsText" text="3 - Zona de riesgo Moderada">
      <formula>NOT(ISERROR(SEARCH("3 - Zona de riesgo Moderada",U22)))</formula>
    </cfRule>
    <cfRule type="containsText" dxfId="1181" priority="461" operator="containsText" text="2 - Zona de riesgo Baja">
      <formula>NOT(ISERROR(SEARCH("2 - Zona de riesgo Baja",U22)))</formula>
    </cfRule>
    <cfRule type="containsText" dxfId="1180" priority="462" operator="containsText" text=" 1 - Zona de riesgo Baja">
      <formula>NOT(ISERROR(SEARCH(" 1 - Zona de riesgo Baja",U22)))</formula>
    </cfRule>
  </conditionalFormatting>
  <conditionalFormatting sqref="AJ24">
    <cfRule type="containsText" dxfId="1179" priority="421" operator="containsText" text="25 - Zona de riesgo Extrema">
      <formula>NOT(ISERROR(SEARCH("25 - Zona de riesgo Extrema",AJ24)))</formula>
    </cfRule>
    <cfRule type="containsText" dxfId="1178" priority="422" operator="containsText" text="10 - Zona de riesgo Alta">
      <formula>NOT(ISERROR(SEARCH("10 - Zona de riesgo Alta",AJ24)))</formula>
    </cfRule>
    <cfRule type="containsText" dxfId="1177" priority="423" operator="containsText" text="5 - Zona de riesgo Alta">
      <formula>NOT(ISERROR(SEARCH("5 - Zona de riesgo Alta",AJ24)))</formula>
    </cfRule>
    <cfRule type="containsText" dxfId="1176" priority="424" operator="containsText" text="20 - Zona de riesgo Extrema">
      <formula>NOT(ISERROR(SEARCH("20 - Zona de riesgo Extrema",AJ24)))</formula>
    </cfRule>
    <cfRule type="containsText" dxfId="1175" priority="425" operator="containsText" text="16 - Zona de riesgo Extrema">
      <formula>NOT(ISERROR(SEARCH("16 - Zona de riesgo Extrema",AJ24)))</formula>
    </cfRule>
    <cfRule type="containsText" dxfId="1174" priority="426" operator="containsText" text="12 - Zona de riesgo Alta">
      <formula>NOT(ISERROR(SEARCH("12 - Zona de riesgo Alta",AJ24)))</formula>
    </cfRule>
    <cfRule type="containsText" dxfId="1173" priority="427" operator="containsText" text="4 - Zona de riesgo Moderada">
      <formula>NOT(ISERROR(SEARCH("4 - Zona de riesgo Moderada",AJ24)))</formula>
    </cfRule>
    <cfRule type="containsText" dxfId="1172" priority="428" operator="containsText" text="15 - Zona de riesgo Extrema">
      <formula>NOT(ISERROR(SEARCH("15 - Zona de riesgo Extrema",AJ24)))</formula>
    </cfRule>
    <cfRule type="containsText" dxfId="1171" priority="429" operator="containsText" text="12 - Zona de riesgo Extrema">
      <formula>NOT(ISERROR(SEARCH("12 - Zona de riesgo Extrema",AJ24)))</formula>
    </cfRule>
    <cfRule type="containsText" dxfId="1170" priority="430" operator="containsText" text="9 - Zona de riesgo Alta">
      <formula>NOT(ISERROR(SEARCH("9 - Zona de riesgo Alta",AJ24)))</formula>
    </cfRule>
    <cfRule type="containsText" dxfId="1169" priority="431" operator="containsText" text="6 - Zona de riesgo Moderada">
      <formula>NOT(ISERROR(SEARCH("6 - Zona de riesgo Moderada",AJ24)))</formula>
    </cfRule>
    <cfRule type="containsText" dxfId="1168" priority="432" operator="containsText" text="3 - Zona de riesgo Baja">
      <formula>NOT(ISERROR(SEARCH("3 - Zona de riesgo Baja",AJ24)))</formula>
    </cfRule>
    <cfRule type="containsText" dxfId="1167" priority="433" operator="containsText" text="10 - Zona de riesgo Extrema">
      <formula>NOT(ISERROR(SEARCH("10 - Zona de riesgo Extrema",AJ24)))</formula>
    </cfRule>
    <cfRule type="containsText" dxfId="1166" priority="434" operator="containsText" text="8 - Zona de riesgo Alta">
      <formula>NOT(ISERROR(SEARCH("8 - Zona de riesgo Alta",AJ24)))</formula>
    </cfRule>
    <cfRule type="containsText" dxfId="1165" priority="435" operator="containsText" text="6 - Zona de riesgo Moderada">
      <formula>NOT(ISERROR(SEARCH("6 - Zona de riesgo Moderada",AJ24)))</formula>
    </cfRule>
    <cfRule type="containsText" dxfId="1164" priority="436" operator="containsText" text="4 - Zona de riesgo Baja">
      <formula>NOT(ISERROR(SEARCH("4 - Zona de riesgo Baja",AJ24)))</formula>
    </cfRule>
    <cfRule type="containsText" dxfId="1163" priority="437" operator="containsText" text="5 - Zona de riesgo Extrema">
      <formula>NOT(ISERROR(SEARCH("5 - Zona de riesgo Extrema",AJ24)))</formula>
    </cfRule>
    <cfRule type="containsText" dxfId="1162" priority="438" operator="containsText" text="4 - Zona de riesgo Alta">
      <formula>NOT(ISERROR(SEARCH("4 - Zona de riesgo Alta",AJ24)))</formula>
    </cfRule>
    <cfRule type="containsText" dxfId="1161" priority="439" operator="containsText" text="3 - Zona de riesgo Moderada">
      <formula>NOT(ISERROR(SEARCH("3 - Zona de riesgo Moderada",AJ24)))</formula>
    </cfRule>
    <cfRule type="containsText" dxfId="1160" priority="440" operator="containsText" text="2 - Zona de riesgo Baja">
      <formula>NOT(ISERROR(SEARCH("2 - Zona de riesgo Baja",AJ24)))</formula>
    </cfRule>
    <cfRule type="containsText" dxfId="1159" priority="441" operator="containsText" text=" 1 - Zona de riesgo Baja">
      <formula>NOT(ISERROR(SEARCH(" 1 - Zona de riesgo Baja",AJ24)))</formula>
    </cfRule>
  </conditionalFormatting>
  <conditionalFormatting sqref="AJ32">
    <cfRule type="containsText" dxfId="1158" priority="400" operator="containsText" text="25 - Zona de riesgo Extrema">
      <formula>NOT(ISERROR(SEARCH("25 - Zona de riesgo Extrema",AJ32)))</formula>
    </cfRule>
    <cfRule type="containsText" dxfId="1157" priority="401" operator="containsText" text="10 - Zona de riesgo Alta">
      <formula>NOT(ISERROR(SEARCH("10 - Zona de riesgo Alta",AJ32)))</formula>
    </cfRule>
    <cfRule type="containsText" dxfId="1156" priority="402" operator="containsText" text="5 - Zona de riesgo Alta">
      <formula>NOT(ISERROR(SEARCH("5 - Zona de riesgo Alta",AJ32)))</formula>
    </cfRule>
    <cfRule type="containsText" dxfId="1155" priority="403" operator="containsText" text="20 - Zona de riesgo Extrema">
      <formula>NOT(ISERROR(SEARCH("20 - Zona de riesgo Extrema",AJ32)))</formula>
    </cfRule>
    <cfRule type="containsText" dxfId="1154" priority="404" operator="containsText" text="16 - Zona de riesgo Extrema">
      <formula>NOT(ISERROR(SEARCH("16 - Zona de riesgo Extrema",AJ32)))</formula>
    </cfRule>
    <cfRule type="containsText" dxfId="1153" priority="405" operator="containsText" text="12 - Zona de riesgo Alta">
      <formula>NOT(ISERROR(SEARCH("12 - Zona de riesgo Alta",AJ32)))</formula>
    </cfRule>
    <cfRule type="containsText" dxfId="1152" priority="406" operator="containsText" text="4 - Zona de riesgo Moderada">
      <formula>NOT(ISERROR(SEARCH("4 - Zona de riesgo Moderada",AJ32)))</formula>
    </cfRule>
    <cfRule type="containsText" dxfId="1151" priority="407" operator="containsText" text="15 - Zona de riesgo Extrema">
      <formula>NOT(ISERROR(SEARCH("15 - Zona de riesgo Extrema",AJ32)))</formula>
    </cfRule>
    <cfRule type="containsText" dxfId="1150" priority="408" operator="containsText" text="12 - Zona de riesgo Extrema">
      <formula>NOT(ISERROR(SEARCH("12 - Zona de riesgo Extrema",AJ32)))</formula>
    </cfRule>
    <cfRule type="containsText" dxfId="1149" priority="409" operator="containsText" text="9 - Zona de riesgo Alta">
      <formula>NOT(ISERROR(SEARCH("9 - Zona de riesgo Alta",AJ32)))</formula>
    </cfRule>
    <cfRule type="containsText" dxfId="1148" priority="410" operator="containsText" text="6 - Zona de riesgo Moderada">
      <formula>NOT(ISERROR(SEARCH("6 - Zona de riesgo Moderada",AJ32)))</formula>
    </cfRule>
    <cfRule type="containsText" dxfId="1147" priority="411" operator="containsText" text="3 - Zona de riesgo Baja">
      <formula>NOT(ISERROR(SEARCH("3 - Zona de riesgo Baja",AJ32)))</formula>
    </cfRule>
    <cfRule type="containsText" dxfId="1146" priority="412" operator="containsText" text="10 - Zona de riesgo Extrema">
      <formula>NOT(ISERROR(SEARCH("10 - Zona de riesgo Extrema",AJ32)))</formula>
    </cfRule>
    <cfRule type="containsText" dxfId="1145" priority="413" operator="containsText" text="8 - Zona de riesgo Alta">
      <formula>NOT(ISERROR(SEARCH("8 - Zona de riesgo Alta",AJ32)))</formula>
    </cfRule>
    <cfRule type="containsText" dxfId="1144" priority="414" operator="containsText" text="6 - Zona de riesgo Moderada">
      <formula>NOT(ISERROR(SEARCH("6 - Zona de riesgo Moderada",AJ32)))</formula>
    </cfRule>
    <cfRule type="containsText" dxfId="1143" priority="415" operator="containsText" text="4 - Zona de riesgo Baja">
      <formula>NOT(ISERROR(SEARCH("4 - Zona de riesgo Baja",AJ32)))</formula>
    </cfRule>
    <cfRule type="containsText" dxfId="1142" priority="416" operator="containsText" text="5 - Zona de riesgo Extrema">
      <formula>NOT(ISERROR(SEARCH("5 - Zona de riesgo Extrema",AJ32)))</formula>
    </cfRule>
    <cfRule type="containsText" dxfId="1141" priority="417" operator="containsText" text="4 - Zona de riesgo Alta">
      <formula>NOT(ISERROR(SEARCH("4 - Zona de riesgo Alta",AJ32)))</formula>
    </cfRule>
    <cfRule type="containsText" dxfId="1140" priority="418" operator="containsText" text="3 - Zona de riesgo Moderada">
      <formula>NOT(ISERROR(SEARCH("3 - Zona de riesgo Moderada",AJ32)))</formula>
    </cfRule>
    <cfRule type="containsText" dxfId="1139" priority="419" operator="containsText" text="2 - Zona de riesgo Baja">
      <formula>NOT(ISERROR(SEARCH("2 - Zona de riesgo Baja",AJ32)))</formula>
    </cfRule>
    <cfRule type="containsText" dxfId="1138" priority="420" operator="containsText" text=" 1 - Zona de riesgo Baja">
      <formula>NOT(ISERROR(SEARCH(" 1 - Zona de riesgo Baja",AJ32)))</formula>
    </cfRule>
  </conditionalFormatting>
  <conditionalFormatting sqref="AJ36">
    <cfRule type="containsText" dxfId="1137" priority="379" operator="containsText" text="25 - Zona de riesgo Extrema">
      <formula>NOT(ISERROR(SEARCH("25 - Zona de riesgo Extrema",AJ36)))</formula>
    </cfRule>
    <cfRule type="containsText" dxfId="1136" priority="380" operator="containsText" text="10 - Zona de riesgo Alta">
      <formula>NOT(ISERROR(SEARCH("10 - Zona de riesgo Alta",AJ36)))</formula>
    </cfRule>
    <cfRule type="containsText" dxfId="1135" priority="381" operator="containsText" text="5 - Zona de riesgo Alta">
      <formula>NOT(ISERROR(SEARCH("5 - Zona de riesgo Alta",AJ36)))</formula>
    </cfRule>
    <cfRule type="containsText" dxfId="1134" priority="382" operator="containsText" text="20 - Zona de riesgo Extrema">
      <formula>NOT(ISERROR(SEARCH("20 - Zona de riesgo Extrema",AJ36)))</formula>
    </cfRule>
    <cfRule type="containsText" dxfId="1133" priority="383" operator="containsText" text="16 - Zona de riesgo Extrema">
      <formula>NOT(ISERROR(SEARCH("16 - Zona de riesgo Extrema",AJ36)))</formula>
    </cfRule>
    <cfRule type="containsText" dxfId="1132" priority="384" operator="containsText" text="12 - Zona de riesgo Alta">
      <formula>NOT(ISERROR(SEARCH("12 - Zona de riesgo Alta",AJ36)))</formula>
    </cfRule>
    <cfRule type="containsText" dxfId="1131" priority="385" operator="containsText" text="4 - Zona de riesgo Moderada">
      <formula>NOT(ISERROR(SEARCH("4 - Zona de riesgo Moderada",AJ36)))</formula>
    </cfRule>
    <cfRule type="containsText" dxfId="1130" priority="386" operator="containsText" text="15 - Zona de riesgo Extrema">
      <formula>NOT(ISERROR(SEARCH("15 - Zona de riesgo Extrema",AJ36)))</formula>
    </cfRule>
    <cfRule type="containsText" dxfId="1129" priority="387" operator="containsText" text="12 - Zona de riesgo Extrema">
      <formula>NOT(ISERROR(SEARCH("12 - Zona de riesgo Extrema",AJ36)))</formula>
    </cfRule>
    <cfRule type="containsText" dxfId="1128" priority="388" operator="containsText" text="9 - Zona de riesgo Alta">
      <formula>NOT(ISERROR(SEARCH("9 - Zona de riesgo Alta",AJ36)))</formula>
    </cfRule>
    <cfRule type="containsText" dxfId="1127" priority="389" operator="containsText" text="6 - Zona de riesgo Moderada">
      <formula>NOT(ISERROR(SEARCH("6 - Zona de riesgo Moderada",AJ36)))</formula>
    </cfRule>
    <cfRule type="containsText" dxfId="1126" priority="390" operator="containsText" text="3 - Zona de riesgo Baja">
      <formula>NOT(ISERROR(SEARCH("3 - Zona de riesgo Baja",AJ36)))</formula>
    </cfRule>
    <cfRule type="containsText" dxfId="1125" priority="391" operator="containsText" text="10 - Zona de riesgo Extrema">
      <formula>NOT(ISERROR(SEARCH("10 - Zona de riesgo Extrema",AJ36)))</formula>
    </cfRule>
    <cfRule type="containsText" dxfId="1124" priority="392" operator="containsText" text="8 - Zona de riesgo Alta">
      <formula>NOT(ISERROR(SEARCH("8 - Zona de riesgo Alta",AJ36)))</formula>
    </cfRule>
    <cfRule type="containsText" dxfId="1123" priority="393" operator="containsText" text="6 - Zona de riesgo Moderada">
      <formula>NOT(ISERROR(SEARCH("6 - Zona de riesgo Moderada",AJ36)))</formula>
    </cfRule>
    <cfRule type="containsText" dxfId="1122" priority="394" operator="containsText" text="4 - Zona de riesgo Baja">
      <formula>NOT(ISERROR(SEARCH("4 - Zona de riesgo Baja",AJ36)))</formula>
    </cfRule>
    <cfRule type="containsText" dxfId="1121" priority="395" operator="containsText" text="5 - Zona de riesgo Extrema">
      <formula>NOT(ISERROR(SEARCH("5 - Zona de riesgo Extrema",AJ36)))</formula>
    </cfRule>
    <cfRule type="containsText" dxfId="1120" priority="396" operator="containsText" text="4 - Zona de riesgo Alta">
      <formula>NOT(ISERROR(SEARCH("4 - Zona de riesgo Alta",AJ36)))</formula>
    </cfRule>
    <cfRule type="containsText" dxfId="1119" priority="397" operator="containsText" text="3 - Zona de riesgo Moderada">
      <formula>NOT(ISERROR(SEARCH("3 - Zona de riesgo Moderada",AJ36)))</formula>
    </cfRule>
    <cfRule type="containsText" dxfId="1118" priority="398" operator="containsText" text="2 - Zona de riesgo Baja">
      <formula>NOT(ISERROR(SEARCH("2 - Zona de riesgo Baja",AJ36)))</formula>
    </cfRule>
    <cfRule type="containsText" dxfId="1117" priority="399" operator="containsText" text=" 1 - Zona de riesgo Baja">
      <formula>NOT(ISERROR(SEARCH(" 1 - Zona de riesgo Baja",AJ36)))</formula>
    </cfRule>
  </conditionalFormatting>
  <conditionalFormatting sqref="AJ46">
    <cfRule type="containsText" dxfId="1116" priority="358" operator="containsText" text="25 - Zona de riesgo Extrema">
      <formula>NOT(ISERROR(SEARCH("25 - Zona de riesgo Extrema",AJ46)))</formula>
    </cfRule>
    <cfRule type="containsText" dxfId="1115" priority="359" operator="containsText" text="10 - Zona de riesgo Alta">
      <formula>NOT(ISERROR(SEARCH("10 - Zona de riesgo Alta",AJ46)))</formula>
    </cfRule>
    <cfRule type="containsText" dxfId="1114" priority="360" operator="containsText" text="5 - Zona de riesgo Alta">
      <formula>NOT(ISERROR(SEARCH("5 - Zona de riesgo Alta",AJ46)))</formula>
    </cfRule>
    <cfRule type="containsText" dxfId="1113" priority="361" operator="containsText" text="20 - Zona de riesgo Extrema">
      <formula>NOT(ISERROR(SEARCH("20 - Zona de riesgo Extrema",AJ46)))</formula>
    </cfRule>
    <cfRule type="containsText" dxfId="1112" priority="362" operator="containsText" text="16 - Zona de riesgo Extrema">
      <formula>NOT(ISERROR(SEARCH("16 - Zona de riesgo Extrema",AJ46)))</formula>
    </cfRule>
    <cfRule type="containsText" dxfId="1111" priority="363" operator="containsText" text="12 - Zona de riesgo Alta">
      <formula>NOT(ISERROR(SEARCH("12 - Zona de riesgo Alta",AJ46)))</formula>
    </cfRule>
    <cfRule type="containsText" dxfId="1110" priority="364" operator="containsText" text="4 - Zona de riesgo Moderada">
      <formula>NOT(ISERROR(SEARCH("4 - Zona de riesgo Moderada",AJ46)))</formula>
    </cfRule>
    <cfRule type="containsText" dxfId="1109" priority="365" operator="containsText" text="15 - Zona de riesgo Extrema">
      <formula>NOT(ISERROR(SEARCH("15 - Zona de riesgo Extrema",AJ46)))</formula>
    </cfRule>
    <cfRule type="containsText" dxfId="1108" priority="366" operator="containsText" text="12 - Zona de riesgo Extrema">
      <formula>NOT(ISERROR(SEARCH("12 - Zona de riesgo Extrema",AJ46)))</formula>
    </cfRule>
    <cfRule type="containsText" dxfId="1107" priority="367" operator="containsText" text="9 - Zona de riesgo Alta">
      <formula>NOT(ISERROR(SEARCH("9 - Zona de riesgo Alta",AJ46)))</formula>
    </cfRule>
    <cfRule type="containsText" dxfId="1106" priority="368" operator="containsText" text="6 - Zona de riesgo Moderada">
      <formula>NOT(ISERROR(SEARCH("6 - Zona de riesgo Moderada",AJ46)))</formula>
    </cfRule>
    <cfRule type="containsText" dxfId="1105" priority="369" operator="containsText" text="3 - Zona de riesgo Baja">
      <formula>NOT(ISERROR(SEARCH("3 - Zona de riesgo Baja",AJ46)))</formula>
    </cfRule>
    <cfRule type="containsText" dxfId="1104" priority="370" operator="containsText" text="10 - Zona de riesgo Extrema">
      <formula>NOT(ISERROR(SEARCH("10 - Zona de riesgo Extrema",AJ46)))</formula>
    </cfRule>
    <cfRule type="containsText" dxfId="1103" priority="371" operator="containsText" text="8 - Zona de riesgo Alta">
      <formula>NOT(ISERROR(SEARCH("8 - Zona de riesgo Alta",AJ46)))</formula>
    </cfRule>
    <cfRule type="containsText" dxfId="1102" priority="372" operator="containsText" text="6 - Zona de riesgo Moderada">
      <formula>NOT(ISERROR(SEARCH("6 - Zona de riesgo Moderada",AJ46)))</formula>
    </cfRule>
    <cfRule type="containsText" dxfId="1101" priority="373" operator="containsText" text="4 - Zona de riesgo Baja">
      <formula>NOT(ISERROR(SEARCH("4 - Zona de riesgo Baja",AJ46)))</formula>
    </cfRule>
    <cfRule type="containsText" dxfId="1100" priority="374" operator="containsText" text="5 - Zona de riesgo Extrema">
      <formula>NOT(ISERROR(SEARCH("5 - Zona de riesgo Extrema",AJ46)))</formula>
    </cfRule>
    <cfRule type="containsText" dxfId="1099" priority="375" operator="containsText" text="4 - Zona de riesgo Alta">
      <formula>NOT(ISERROR(SEARCH("4 - Zona de riesgo Alta",AJ46)))</formula>
    </cfRule>
    <cfRule type="containsText" dxfId="1098" priority="376" operator="containsText" text="3 - Zona de riesgo Moderada">
      <formula>NOT(ISERROR(SEARCH("3 - Zona de riesgo Moderada",AJ46)))</formula>
    </cfRule>
    <cfRule type="containsText" dxfId="1097" priority="377" operator="containsText" text="2 - Zona de riesgo Baja">
      <formula>NOT(ISERROR(SEARCH("2 - Zona de riesgo Baja",AJ46)))</formula>
    </cfRule>
    <cfRule type="containsText" dxfId="1096" priority="378" operator="containsText" text=" 1 - Zona de riesgo Baja">
      <formula>NOT(ISERROR(SEARCH(" 1 - Zona de riesgo Baja",AJ46)))</formula>
    </cfRule>
  </conditionalFormatting>
  <conditionalFormatting sqref="V46">
    <cfRule type="containsText" dxfId="1095" priority="337" operator="containsText" text="25 - Zona de riesgo Extrema">
      <formula>NOT(ISERROR(SEARCH("25 - Zona de riesgo Extrema",V46)))</formula>
    </cfRule>
    <cfRule type="containsText" dxfId="1094" priority="338" operator="containsText" text="10 - Zona de riesgo Alta">
      <formula>NOT(ISERROR(SEARCH("10 - Zona de riesgo Alta",V46)))</formula>
    </cfRule>
    <cfRule type="containsText" dxfId="1093" priority="339" operator="containsText" text="5 - Zona de riesgo Alta">
      <formula>NOT(ISERROR(SEARCH("5 - Zona de riesgo Alta",V46)))</formula>
    </cfRule>
    <cfRule type="containsText" dxfId="1092" priority="340" operator="containsText" text="20 - Zona de riesgo Extrema">
      <formula>NOT(ISERROR(SEARCH("20 - Zona de riesgo Extrema",V46)))</formula>
    </cfRule>
    <cfRule type="containsText" dxfId="1091" priority="341" operator="containsText" text="16 - Zona de riesgo Extrema">
      <formula>NOT(ISERROR(SEARCH("16 - Zona de riesgo Extrema",V46)))</formula>
    </cfRule>
    <cfRule type="containsText" dxfId="1090" priority="342" operator="containsText" text="12 - Zona de riesgo Alta">
      <formula>NOT(ISERROR(SEARCH("12 - Zona de riesgo Alta",V46)))</formula>
    </cfRule>
    <cfRule type="containsText" dxfId="1089" priority="343" operator="containsText" text="4 - Zona de riesgo Moderada">
      <formula>NOT(ISERROR(SEARCH("4 - Zona de riesgo Moderada",V46)))</formula>
    </cfRule>
    <cfRule type="containsText" dxfId="1088" priority="344" operator="containsText" text="15 - Zona de riesgo Extrema">
      <formula>NOT(ISERROR(SEARCH("15 - Zona de riesgo Extrema",V46)))</formula>
    </cfRule>
    <cfRule type="containsText" dxfId="1087" priority="345" operator="containsText" text="12 - Zona de riesgo Extrema">
      <formula>NOT(ISERROR(SEARCH("12 - Zona de riesgo Extrema",V46)))</formula>
    </cfRule>
    <cfRule type="containsText" dxfId="1086" priority="346" operator="containsText" text="9 - Zona de riesgo Alta">
      <formula>NOT(ISERROR(SEARCH("9 - Zona de riesgo Alta",V46)))</formula>
    </cfRule>
    <cfRule type="containsText" dxfId="1085" priority="347" operator="containsText" text="6 - Zona de riesgo Moderada">
      <formula>NOT(ISERROR(SEARCH("6 - Zona de riesgo Moderada",V46)))</formula>
    </cfRule>
    <cfRule type="containsText" dxfId="1084" priority="348" operator="containsText" text="3 - Zona de riesgo Baja">
      <formula>NOT(ISERROR(SEARCH("3 - Zona de riesgo Baja",V46)))</formula>
    </cfRule>
    <cfRule type="containsText" dxfId="1083" priority="349" operator="containsText" text="10 - Zona de riesgo Extrema">
      <formula>NOT(ISERROR(SEARCH("10 - Zona de riesgo Extrema",V46)))</formula>
    </cfRule>
    <cfRule type="containsText" dxfId="1082" priority="350" operator="containsText" text="8 - Zona de riesgo Alta">
      <formula>NOT(ISERROR(SEARCH("8 - Zona de riesgo Alta",V46)))</formula>
    </cfRule>
    <cfRule type="containsText" dxfId="1081" priority="351" operator="containsText" text="6 - Zona de riesgo Moderada">
      <formula>NOT(ISERROR(SEARCH("6 - Zona de riesgo Moderada",V46)))</formula>
    </cfRule>
    <cfRule type="containsText" dxfId="1080" priority="352" operator="containsText" text="4 - Zona de riesgo Baja">
      <formula>NOT(ISERROR(SEARCH("4 - Zona de riesgo Baja",V46)))</formula>
    </cfRule>
    <cfRule type="containsText" dxfId="1079" priority="353" operator="containsText" text="5 - Zona de riesgo Extrema">
      <formula>NOT(ISERROR(SEARCH("5 - Zona de riesgo Extrema",V46)))</formula>
    </cfRule>
    <cfRule type="containsText" dxfId="1078" priority="354" operator="containsText" text="4 - Zona de riesgo Alta">
      <formula>NOT(ISERROR(SEARCH("4 - Zona de riesgo Alta",V46)))</formula>
    </cfRule>
    <cfRule type="containsText" dxfId="1077" priority="355" operator="containsText" text="3 - Zona de riesgo Moderada">
      <formula>NOT(ISERROR(SEARCH("3 - Zona de riesgo Moderada",V46)))</formula>
    </cfRule>
    <cfRule type="containsText" dxfId="1076" priority="356" operator="containsText" text="2 - Zona de riesgo Baja">
      <formula>NOT(ISERROR(SEARCH("2 - Zona de riesgo Baja",V46)))</formula>
    </cfRule>
    <cfRule type="containsText" dxfId="1075" priority="357" operator="containsText" text=" 1 - Zona de riesgo Baja">
      <formula>NOT(ISERROR(SEARCH(" 1 - Zona de riesgo Baja",V46)))</formula>
    </cfRule>
  </conditionalFormatting>
  <conditionalFormatting sqref="AJ49">
    <cfRule type="containsText" dxfId="1074" priority="316" operator="containsText" text="25 - Zona de riesgo Extrema">
      <formula>NOT(ISERROR(SEARCH("25 - Zona de riesgo Extrema",AJ49)))</formula>
    </cfRule>
    <cfRule type="containsText" dxfId="1073" priority="317" operator="containsText" text="10 - Zona de riesgo Alta">
      <formula>NOT(ISERROR(SEARCH("10 - Zona de riesgo Alta",AJ49)))</formula>
    </cfRule>
    <cfRule type="containsText" dxfId="1072" priority="318" operator="containsText" text="5 - Zona de riesgo Alta">
      <formula>NOT(ISERROR(SEARCH("5 - Zona de riesgo Alta",AJ49)))</formula>
    </cfRule>
    <cfRule type="containsText" dxfId="1071" priority="319" operator="containsText" text="20 - Zona de riesgo Extrema">
      <formula>NOT(ISERROR(SEARCH("20 - Zona de riesgo Extrema",AJ49)))</formula>
    </cfRule>
    <cfRule type="containsText" dxfId="1070" priority="320" operator="containsText" text="16 - Zona de riesgo Extrema">
      <formula>NOT(ISERROR(SEARCH("16 - Zona de riesgo Extrema",AJ49)))</formula>
    </cfRule>
    <cfRule type="containsText" dxfId="1069" priority="321" operator="containsText" text="12 - Zona de riesgo Alta">
      <formula>NOT(ISERROR(SEARCH("12 - Zona de riesgo Alta",AJ49)))</formula>
    </cfRule>
    <cfRule type="containsText" dxfId="1068" priority="322" operator="containsText" text="4 - Zona de riesgo Moderada">
      <formula>NOT(ISERROR(SEARCH("4 - Zona de riesgo Moderada",AJ49)))</formula>
    </cfRule>
    <cfRule type="containsText" dxfId="1067" priority="323" operator="containsText" text="15 - Zona de riesgo Extrema">
      <formula>NOT(ISERROR(SEARCH("15 - Zona de riesgo Extrema",AJ49)))</formula>
    </cfRule>
    <cfRule type="containsText" dxfId="1066" priority="324" operator="containsText" text="12 - Zona de riesgo Extrema">
      <formula>NOT(ISERROR(SEARCH("12 - Zona de riesgo Extrema",AJ49)))</formula>
    </cfRule>
    <cfRule type="containsText" dxfId="1065" priority="325" operator="containsText" text="9 - Zona de riesgo Alta">
      <formula>NOT(ISERROR(SEARCH("9 - Zona de riesgo Alta",AJ49)))</formula>
    </cfRule>
    <cfRule type="containsText" dxfId="1064" priority="326" operator="containsText" text="6 - Zona de riesgo Moderada">
      <formula>NOT(ISERROR(SEARCH("6 - Zona de riesgo Moderada",AJ49)))</formula>
    </cfRule>
    <cfRule type="containsText" dxfId="1063" priority="327" operator="containsText" text="3 - Zona de riesgo Baja">
      <formula>NOT(ISERROR(SEARCH("3 - Zona de riesgo Baja",AJ49)))</formula>
    </cfRule>
    <cfRule type="containsText" dxfId="1062" priority="328" operator="containsText" text="10 - Zona de riesgo Extrema">
      <formula>NOT(ISERROR(SEARCH("10 - Zona de riesgo Extrema",AJ49)))</formula>
    </cfRule>
    <cfRule type="containsText" dxfId="1061" priority="329" operator="containsText" text="8 - Zona de riesgo Alta">
      <formula>NOT(ISERROR(SEARCH("8 - Zona de riesgo Alta",AJ49)))</formula>
    </cfRule>
    <cfRule type="containsText" dxfId="1060" priority="330" operator="containsText" text="6 - Zona de riesgo Moderada">
      <formula>NOT(ISERROR(SEARCH("6 - Zona de riesgo Moderada",AJ49)))</formula>
    </cfRule>
    <cfRule type="containsText" dxfId="1059" priority="331" operator="containsText" text="4 - Zona de riesgo Baja">
      <formula>NOT(ISERROR(SEARCH("4 - Zona de riesgo Baja",AJ49)))</formula>
    </cfRule>
    <cfRule type="containsText" dxfId="1058" priority="332" operator="containsText" text="5 - Zona de riesgo Extrema">
      <formula>NOT(ISERROR(SEARCH("5 - Zona de riesgo Extrema",AJ49)))</formula>
    </cfRule>
    <cfRule type="containsText" dxfId="1057" priority="333" operator="containsText" text="4 - Zona de riesgo Alta">
      <formula>NOT(ISERROR(SEARCH("4 - Zona de riesgo Alta",AJ49)))</formula>
    </cfRule>
    <cfRule type="containsText" dxfId="1056" priority="334" operator="containsText" text="3 - Zona de riesgo Moderada">
      <formula>NOT(ISERROR(SEARCH("3 - Zona de riesgo Moderada",AJ49)))</formula>
    </cfRule>
    <cfRule type="containsText" dxfId="1055" priority="335" operator="containsText" text="2 - Zona de riesgo Baja">
      <formula>NOT(ISERROR(SEARCH("2 - Zona de riesgo Baja",AJ49)))</formula>
    </cfRule>
    <cfRule type="containsText" dxfId="1054" priority="336" operator="containsText" text=" 1 - Zona de riesgo Baja">
      <formula>NOT(ISERROR(SEARCH(" 1 - Zona de riesgo Baja",AJ49)))</formula>
    </cfRule>
  </conditionalFormatting>
  <conditionalFormatting sqref="AJ51">
    <cfRule type="containsText" dxfId="1053" priority="295" operator="containsText" text="25 - Zona de riesgo Extrema">
      <formula>NOT(ISERROR(SEARCH("25 - Zona de riesgo Extrema",AJ51)))</formula>
    </cfRule>
    <cfRule type="containsText" dxfId="1052" priority="296" operator="containsText" text="10 - Zona de riesgo Alta">
      <formula>NOT(ISERROR(SEARCH("10 - Zona de riesgo Alta",AJ51)))</formula>
    </cfRule>
    <cfRule type="containsText" dxfId="1051" priority="297" operator="containsText" text="5 - Zona de riesgo Alta">
      <formula>NOT(ISERROR(SEARCH("5 - Zona de riesgo Alta",AJ51)))</formula>
    </cfRule>
    <cfRule type="containsText" dxfId="1050" priority="298" operator="containsText" text="20 - Zona de riesgo Extrema">
      <formula>NOT(ISERROR(SEARCH("20 - Zona de riesgo Extrema",AJ51)))</formula>
    </cfRule>
    <cfRule type="containsText" dxfId="1049" priority="299" operator="containsText" text="16 - Zona de riesgo Extrema">
      <formula>NOT(ISERROR(SEARCH("16 - Zona de riesgo Extrema",AJ51)))</formula>
    </cfRule>
    <cfRule type="containsText" dxfId="1048" priority="300" operator="containsText" text="12 - Zona de riesgo Alta">
      <formula>NOT(ISERROR(SEARCH("12 - Zona de riesgo Alta",AJ51)))</formula>
    </cfRule>
    <cfRule type="containsText" dxfId="1047" priority="301" operator="containsText" text="4 - Zona de riesgo Moderada">
      <formula>NOT(ISERROR(SEARCH("4 - Zona de riesgo Moderada",AJ51)))</formula>
    </cfRule>
    <cfRule type="containsText" dxfId="1046" priority="302" operator="containsText" text="15 - Zona de riesgo Extrema">
      <formula>NOT(ISERROR(SEARCH("15 - Zona de riesgo Extrema",AJ51)))</formula>
    </cfRule>
    <cfRule type="containsText" dxfId="1045" priority="303" operator="containsText" text="12 - Zona de riesgo Extrema">
      <formula>NOT(ISERROR(SEARCH("12 - Zona de riesgo Extrema",AJ51)))</formula>
    </cfRule>
    <cfRule type="containsText" dxfId="1044" priority="304" operator="containsText" text="9 - Zona de riesgo Alta">
      <formula>NOT(ISERROR(SEARCH("9 - Zona de riesgo Alta",AJ51)))</formula>
    </cfRule>
    <cfRule type="containsText" dxfId="1043" priority="305" operator="containsText" text="6 - Zona de riesgo Moderada">
      <formula>NOT(ISERROR(SEARCH("6 - Zona de riesgo Moderada",AJ51)))</formula>
    </cfRule>
    <cfRule type="containsText" dxfId="1042" priority="306" operator="containsText" text="3 - Zona de riesgo Baja">
      <formula>NOT(ISERROR(SEARCH("3 - Zona de riesgo Baja",AJ51)))</formula>
    </cfRule>
    <cfRule type="containsText" dxfId="1041" priority="307" operator="containsText" text="10 - Zona de riesgo Extrema">
      <formula>NOT(ISERROR(SEARCH("10 - Zona de riesgo Extrema",AJ51)))</formula>
    </cfRule>
    <cfRule type="containsText" dxfId="1040" priority="308" operator="containsText" text="8 - Zona de riesgo Alta">
      <formula>NOT(ISERROR(SEARCH("8 - Zona de riesgo Alta",AJ51)))</formula>
    </cfRule>
    <cfRule type="containsText" dxfId="1039" priority="309" operator="containsText" text="6 - Zona de riesgo Moderada">
      <formula>NOT(ISERROR(SEARCH("6 - Zona de riesgo Moderada",AJ51)))</formula>
    </cfRule>
    <cfRule type="containsText" dxfId="1038" priority="310" operator="containsText" text="4 - Zona de riesgo Baja">
      <formula>NOT(ISERROR(SEARCH("4 - Zona de riesgo Baja",AJ51)))</formula>
    </cfRule>
    <cfRule type="containsText" dxfId="1037" priority="311" operator="containsText" text="5 - Zona de riesgo Extrema">
      <formula>NOT(ISERROR(SEARCH("5 - Zona de riesgo Extrema",AJ51)))</formula>
    </cfRule>
    <cfRule type="containsText" dxfId="1036" priority="312" operator="containsText" text="4 - Zona de riesgo Alta">
      <formula>NOT(ISERROR(SEARCH("4 - Zona de riesgo Alta",AJ51)))</formula>
    </cfRule>
    <cfRule type="containsText" dxfId="1035" priority="313" operator="containsText" text="3 - Zona de riesgo Moderada">
      <formula>NOT(ISERROR(SEARCH("3 - Zona de riesgo Moderada",AJ51)))</formula>
    </cfRule>
    <cfRule type="containsText" dxfId="1034" priority="314" operator="containsText" text="2 - Zona de riesgo Baja">
      <formula>NOT(ISERROR(SEARCH("2 - Zona de riesgo Baja",AJ51)))</formula>
    </cfRule>
    <cfRule type="containsText" dxfId="1033" priority="315" operator="containsText" text=" 1 - Zona de riesgo Baja">
      <formula>NOT(ISERROR(SEARCH(" 1 - Zona de riesgo Baja",AJ51)))</formula>
    </cfRule>
  </conditionalFormatting>
  <conditionalFormatting sqref="AJ53">
    <cfRule type="containsText" dxfId="1032" priority="274" operator="containsText" text="25 - Zona de riesgo Extrema">
      <formula>NOT(ISERROR(SEARCH("25 - Zona de riesgo Extrema",AJ53)))</formula>
    </cfRule>
    <cfRule type="containsText" dxfId="1031" priority="275" operator="containsText" text="10 - Zona de riesgo Alta">
      <formula>NOT(ISERROR(SEARCH("10 - Zona de riesgo Alta",AJ53)))</formula>
    </cfRule>
    <cfRule type="containsText" dxfId="1030" priority="276" operator="containsText" text="5 - Zona de riesgo Alta">
      <formula>NOT(ISERROR(SEARCH("5 - Zona de riesgo Alta",AJ53)))</formula>
    </cfRule>
    <cfRule type="containsText" dxfId="1029" priority="277" operator="containsText" text="20 - Zona de riesgo Extrema">
      <formula>NOT(ISERROR(SEARCH("20 - Zona de riesgo Extrema",AJ53)))</formula>
    </cfRule>
    <cfRule type="containsText" dxfId="1028" priority="278" operator="containsText" text="16 - Zona de riesgo Extrema">
      <formula>NOT(ISERROR(SEARCH("16 - Zona de riesgo Extrema",AJ53)))</formula>
    </cfRule>
    <cfRule type="containsText" dxfId="1027" priority="279" operator="containsText" text="12 - Zona de riesgo Alta">
      <formula>NOT(ISERROR(SEARCH("12 - Zona de riesgo Alta",AJ53)))</formula>
    </cfRule>
    <cfRule type="containsText" dxfId="1026" priority="280" operator="containsText" text="4 - Zona de riesgo Moderada">
      <formula>NOT(ISERROR(SEARCH("4 - Zona de riesgo Moderada",AJ53)))</formula>
    </cfRule>
    <cfRule type="containsText" dxfId="1025" priority="281" operator="containsText" text="15 - Zona de riesgo Extrema">
      <formula>NOT(ISERROR(SEARCH("15 - Zona de riesgo Extrema",AJ53)))</formula>
    </cfRule>
    <cfRule type="containsText" dxfId="1024" priority="282" operator="containsText" text="12 - Zona de riesgo Extrema">
      <formula>NOT(ISERROR(SEARCH("12 - Zona de riesgo Extrema",AJ53)))</formula>
    </cfRule>
    <cfRule type="containsText" dxfId="1023" priority="283" operator="containsText" text="9 - Zona de riesgo Alta">
      <formula>NOT(ISERROR(SEARCH("9 - Zona de riesgo Alta",AJ53)))</formula>
    </cfRule>
    <cfRule type="containsText" dxfId="1022" priority="284" operator="containsText" text="6 - Zona de riesgo Moderada">
      <formula>NOT(ISERROR(SEARCH("6 - Zona de riesgo Moderada",AJ53)))</formula>
    </cfRule>
    <cfRule type="containsText" dxfId="1021" priority="285" operator="containsText" text="3 - Zona de riesgo Baja">
      <formula>NOT(ISERROR(SEARCH("3 - Zona de riesgo Baja",AJ53)))</formula>
    </cfRule>
    <cfRule type="containsText" dxfId="1020" priority="286" operator="containsText" text="10 - Zona de riesgo Extrema">
      <formula>NOT(ISERROR(SEARCH("10 - Zona de riesgo Extrema",AJ53)))</formula>
    </cfRule>
    <cfRule type="containsText" dxfId="1019" priority="287" operator="containsText" text="8 - Zona de riesgo Alta">
      <formula>NOT(ISERROR(SEARCH("8 - Zona de riesgo Alta",AJ53)))</formula>
    </cfRule>
    <cfRule type="containsText" dxfId="1018" priority="288" operator="containsText" text="6 - Zona de riesgo Moderada">
      <formula>NOT(ISERROR(SEARCH("6 - Zona de riesgo Moderada",AJ53)))</formula>
    </cfRule>
    <cfRule type="containsText" dxfId="1017" priority="289" operator="containsText" text="4 - Zona de riesgo Baja">
      <formula>NOT(ISERROR(SEARCH("4 - Zona de riesgo Baja",AJ53)))</formula>
    </cfRule>
    <cfRule type="containsText" dxfId="1016" priority="290" operator="containsText" text="5 - Zona de riesgo Extrema">
      <formula>NOT(ISERROR(SEARCH("5 - Zona de riesgo Extrema",AJ53)))</formula>
    </cfRule>
    <cfRule type="containsText" dxfId="1015" priority="291" operator="containsText" text="4 - Zona de riesgo Alta">
      <formula>NOT(ISERROR(SEARCH("4 - Zona de riesgo Alta",AJ53)))</formula>
    </cfRule>
    <cfRule type="containsText" dxfId="1014" priority="292" operator="containsText" text="3 - Zona de riesgo Moderada">
      <formula>NOT(ISERROR(SEARCH("3 - Zona de riesgo Moderada",AJ53)))</formula>
    </cfRule>
    <cfRule type="containsText" dxfId="1013" priority="293" operator="containsText" text="2 - Zona de riesgo Baja">
      <formula>NOT(ISERROR(SEARCH("2 - Zona de riesgo Baja",AJ53)))</formula>
    </cfRule>
    <cfRule type="containsText" dxfId="1012" priority="294" operator="containsText" text=" 1 - Zona de riesgo Baja">
      <formula>NOT(ISERROR(SEARCH(" 1 - Zona de riesgo Baja",AJ53)))</formula>
    </cfRule>
  </conditionalFormatting>
  <conditionalFormatting sqref="AJ59">
    <cfRule type="containsText" dxfId="1011" priority="253" operator="containsText" text="25 - Zona de riesgo Extrema">
      <formula>NOT(ISERROR(SEARCH("25 - Zona de riesgo Extrema",AJ59)))</formula>
    </cfRule>
    <cfRule type="containsText" dxfId="1010" priority="254" operator="containsText" text="10 - Zona de riesgo Alta">
      <formula>NOT(ISERROR(SEARCH("10 - Zona de riesgo Alta",AJ59)))</formula>
    </cfRule>
    <cfRule type="containsText" dxfId="1009" priority="255" operator="containsText" text="5 - Zona de riesgo Alta">
      <formula>NOT(ISERROR(SEARCH("5 - Zona de riesgo Alta",AJ59)))</formula>
    </cfRule>
    <cfRule type="containsText" dxfId="1008" priority="256" operator="containsText" text="20 - Zona de riesgo Extrema">
      <formula>NOT(ISERROR(SEARCH("20 - Zona de riesgo Extrema",AJ59)))</formula>
    </cfRule>
    <cfRule type="containsText" dxfId="1007" priority="257" operator="containsText" text="16 - Zona de riesgo Extrema">
      <formula>NOT(ISERROR(SEARCH("16 - Zona de riesgo Extrema",AJ59)))</formula>
    </cfRule>
    <cfRule type="containsText" dxfId="1006" priority="258" operator="containsText" text="12 - Zona de riesgo Alta">
      <formula>NOT(ISERROR(SEARCH("12 - Zona de riesgo Alta",AJ59)))</formula>
    </cfRule>
    <cfRule type="containsText" dxfId="1005" priority="259" operator="containsText" text="4 - Zona de riesgo Moderada">
      <formula>NOT(ISERROR(SEARCH("4 - Zona de riesgo Moderada",AJ59)))</formula>
    </cfRule>
    <cfRule type="containsText" dxfId="1004" priority="260" operator="containsText" text="15 - Zona de riesgo Extrema">
      <formula>NOT(ISERROR(SEARCH("15 - Zona de riesgo Extrema",AJ59)))</formula>
    </cfRule>
    <cfRule type="containsText" dxfId="1003" priority="261" operator="containsText" text="12 - Zona de riesgo Extrema">
      <formula>NOT(ISERROR(SEARCH("12 - Zona de riesgo Extrema",AJ59)))</formula>
    </cfRule>
    <cfRule type="containsText" dxfId="1002" priority="262" operator="containsText" text="9 - Zona de riesgo Alta">
      <formula>NOT(ISERROR(SEARCH("9 - Zona de riesgo Alta",AJ59)))</formula>
    </cfRule>
    <cfRule type="containsText" dxfId="1001" priority="263" operator="containsText" text="6 - Zona de riesgo Moderada">
      <formula>NOT(ISERROR(SEARCH("6 - Zona de riesgo Moderada",AJ59)))</formula>
    </cfRule>
    <cfRule type="containsText" dxfId="1000" priority="264" operator="containsText" text="3 - Zona de riesgo Baja">
      <formula>NOT(ISERROR(SEARCH("3 - Zona de riesgo Baja",AJ59)))</formula>
    </cfRule>
    <cfRule type="containsText" dxfId="999" priority="265" operator="containsText" text="10 - Zona de riesgo Extrema">
      <formula>NOT(ISERROR(SEARCH("10 - Zona de riesgo Extrema",AJ59)))</formula>
    </cfRule>
    <cfRule type="containsText" dxfId="998" priority="266" operator="containsText" text="8 - Zona de riesgo Alta">
      <formula>NOT(ISERROR(SEARCH("8 - Zona de riesgo Alta",AJ59)))</formula>
    </cfRule>
    <cfRule type="containsText" dxfId="997" priority="267" operator="containsText" text="6 - Zona de riesgo Moderada">
      <formula>NOT(ISERROR(SEARCH("6 - Zona de riesgo Moderada",AJ59)))</formula>
    </cfRule>
    <cfRule type="containsText" dxfId="996" priority="268" operator="containsText" text="4 - Zona de riesgo Baja">
      <formula>NOT(ISERROR(SEARCH("4 - Zona de riesgo Baja",AJ59)))</formula>
    </cfRule>
    <cfRule type="containsText" dxfId="995" priority="269" operator="containsText" text="5 - Zona de riesgo Extrema">
      <formula>NOT(ISERROR(SEARCH("5 - Zona de riesgo Extrema",AJ59)))</formula>
    </cfRule>
    <cfRule type="containsText" dxfId="994" priority="270" operator="containsText" text="4 - Zona de riesgo Alta">
      <formula>NOT(ISERROR(SEARCH("4 - Zona de riesgo Alta",AJ59)))</formula>
    </cfRule>
    <cfRule type="containsText" dxfId="993" priority="271" operator="containsText" text="3 - Zona de riesgo Moderada">
      <formula>NOT(ISERROR(SEARCH("3 - Zona de riesgo Moderada",AJ59)))</formula>
    </cfRule>
    <cfRule type="containsText" dxfId="992" priority="272" operator="containsText" text="2 - Zona de riesgo Baja">
      <formula>NOT(ISERROR(SEARCH("2 - Zona de riesgo Baja",AJ59)))</formula>
    </cfRule>
    <cfRule type="containsText" dxfId="991" priority="273" operator="containsText" text=" 1 - Zona de riesgo Baja">
      <formula>NOT(ISERROR(SEARCH(" 1 - Zona de riesgo Baja",AJ59)))</formula>
    </cfRule>
  </conditionalFormatting>
  <conditionalFormatting sqref="AJ42:AJ43">
    <cfRule type="containsText" dxfId="990" priority="190" operator="containsText" text="25 - Zona de riesgo Extrema">
      <formula>NOT(ISERROR(SEARCH("25 - Zona de riesgo Extrema",AJ42)))</formula>
    </cfRule>
    <cfRule type="containsText" dxfId="989" priority="191" operator="containsText" text="10 - Zona de riesgo Alta">
      <formula>NOT(ISERROR(SEARCH("10 - Zona de riesgo Alta",AJ42)))</formula>
    </cfRule>
    <cfRule type="containsText" dxfId="988" priority="192" operator="containsText" text="5 - Zona de riesgo Alta">
      <formula>NOT(ISERROR(SEARCH("5 - Zona de riesgo Alta",AJ42)))</formula>
    </cfRule>
    <cfRule type="containsText" dxfId="987" priority="193" operator="containsText" text="20 - Zona de riesgo Extrema">
      <formula>NOT(ISERROR(SEARCH("20 - Zona de riesgo Extrema",AJ42)))</formula>
    </cfRule>
    <cfRule type="containsText" dxfId="986" priority="194" operator="containsText" text="16 - Zona de riesgo Extrema">
      <formula>NOT(ISERROR(SEARCH("16 - Zona de riesgo Extrema",AJ42)))</formula>
    </cfRule>
    <cfRule type="containsText" dxfId="985" priority="195" operator="containsText" text="12 - Zona de riesgo Alta">
      <formula>NOT(ISERROR(SEARCH("12 - Zona de riesgo Alta",AJ42)))</formula>
    </cfRule>
    <cfRule type="containsText" dxfId="984" priority="196" operator="containsText" text="4 - Zona de riesgo Moderada">
      <formula>NOT(ISERROR(SEARCH("4 - Zona de riesgo Moderada",AJ42)))</formula>
    </cfRule>
    <cfRule type="containsText" dxfId="983" priority="197" operator="containsText" text="15 - Zona de riesgo Extrema">
      <formula>NOT(ISERROR(SEARCH("15 - Zona de riesgo Extrema",AJ42)))</formula>
    </cfRule>
    <cfRule type="containsText" dxfId="982" priority="198" operator="containsText" text="12 - Zona de riesgo Extrema">
      <formula>NOT(ISERROR(SEARCH("12 - Zona de riesgo Extrema",AJ42)))</formula>
    </cfRule>
    <cfRule type="containsText" dxfId="981" priority="199" operator="containsText" text="9 - Zona de riesgo Alta">
      <formula>NOT(ISERROR(SEARCH("9 - Zona de riesgo Alta",AJ42)))</formula>
    </cfRule>
    <cfRule type="containsText" dxfId="980" priority="200" operator="containsText" text="6 - Zona de riesgo Moderada">
      <formula>NOT(ISERROR(SEARCH("6 - Zona de riesgo Moderada",AJ42)))</formula>
    </cfRule>
    <cfRule type="containsText" dxfId="979" priority="201" operator="containsText" text="3 - Zona de riesgo Baja">
      <formula>NOT(ISERROR(SEARCH("3 - Zona de riesgo Baja",AJ42)))</formula>
    </cfRule>
    <cfRule type="containsText" dxfId="978" priority="202" operator="containsText" text="10 - Zona de riesgo Extrema">
      <formula>NOT(ISERROR(SEARCH("10 - Zona de riesgo Extrema",AJ42)))</formula>
    </cfRule>
    <cfRule type="containsText" dxfId="977" priority="203" operator="containsText" text="8 - Zona de riesgo Alta">
      <formula>NOT(ISERROR(SEARCH("8 - Zona de riesgo Alta",AJ42)))</formula>
    </cfRule>
    <cfRule type="containsText" dxfId="976" priority="204" operator="containsText" text="6 - Zona de riesgo Moderada">
      <formula>NOT(ISERROR(SEARCH("6 - Zona de riesgo Moderada",AJ42)))</formula>
    </cfRule>
    <cfRule type="containsText" dxfId="975" priority="205" operator="containsText" text="4 - Zona de riesgo Baja">
      <formula>NOT(ISERROR(SEARCH("4 - Zona de riesgo Baja",AJ42)))</formula>
    </cfRule>
    <cfRule type="containsText" dxfId="974" priority="206" operator="containsText" text="5 - Zona de riesgo Extrema">
      <formula>NOT(ISERROR(SEARCH("5 - Zona de riesgo Extrema",AJ42)))</formula>
    </cfRule>
    <cfRule type="containsText" dxfId="973" priority="207" operator="containsText" text="4 - Zona de riesgo Alta">
      <formula>NOT(ISERROR(SEARCH("4 - Zona de riesgo Alta",AJ42)))</formula>
    </cfRule>
    <cfRule type="containsText" dxfId="972" priority="208" operator="containsText" text="3 - Zona de riesgo Moderada">
      <formula>NOT(ISERROR(SEARCH("3 - Zona de riesgo Moderada",AJ42)))</formula>
    </cfRule>
    <cfRule type="containsText" dxfId="971" priority="209" operator="containsText" text="2 - Zona de riesgo Baja">
      <formula>NOT(ISERROR(SEARCH("2 - Zona de riesgo Baja",AJ42)))</formula>
    </cfRule>
    <cfRule type="containsText" dxfId="970" priority="210" operator="containsText" text=" 1 - Zona de riesgo Baja">
      <formula>NOT(ISERROR(SEARCH(" 1 - Zona de riesgo Baja",AJ42)))</formula>
    </cfRule>
  </conditionalFormatting>
  <conditionalFormatting sqref="AJ22">
    <cfRule type="containsText" dxfId="969" priority="169" operator="containsText" text="25 - Zona de riesgo Extrema">
      <formula>NOT(ISERROR(SEARCH("25 - Zona de riesgo Extrema",AJ22)))</formula>
    </cfRule>
    <cfRule type="containsText" dxfId="968" priority="170" operator="containsText" text="10 - Zona de riesgo Alta">
      <formula>NOT(ISERROR(SEARCH("10 - Zona de riesgo Alta",AJ22)))</formula>
    </cfRule>
    <cfRule type="containsText" dxfId="967" priority="171" operator="containsText" text="5 - Zona de riesgo Alta">
      <formula>NOT(ISERROR(SEARCH("5 - Zona de riesgo Alta",AJ22)))</formula>
    </cfRule>
    <cfRule type="containsText" dxfId="966" priority="172" operator="containsText" text="20 - Zona de riesgo Extrema">
      <formula>NOT(ISERROR(SEARCH("20 - Zona de riesgo Extrema",AJ22)))</formula>
    </cfRule>
    <cfRule type="containsText" dxfId="965" priority="173" operator="containsText" text="16 - Zona de riesgo Extrema">
      <formula>NOT(ISERROR(SEARCH("16 - Zona de riesgo Extrema",AJ22)))</formula>
    </cfRule>
    <cfRule type="containsText" dxfId="964" priority="174" operator="containsText" text="12 - Zona de riesgo Alta">
      <formula>NOT(ISERROR(SEARCH("12 - Zona de riesgo Alta",AJ22)))</formula>
    </cfRule>
    <cfRule type="containsText" dxfId="963" priority="175" operator="containsText" text="4 - Zona de riesgo Moderada">
      <formula>NOT(ISERROR(SEARCH("4 - Zona de riesgo Moderada",AJ22)))</formula>
    </cfRule>
    <cfRule type="containsText" dxfId="962" priority="176" operator="containsText" text="15 - Zona de riesgo Extrema">
      <formula>NOT(ISERROR(SEARCH("15 - Zona de riesgo Extrema",AJ22)))</formula>
    </cfRule>
    <cfRule type="containsText" dxfId="961" priority="177" operator="containsText" text="12 - Zona de riesgo Extrema">
      <formula>NOT(ISERROR(SEARCH("12 - Zona de riesgo Extrema",AJ22)))</formula>
    </cfRule>
    <cfRule type="containsText" dxfId="960" priority="178" operator="containsText" text="9 - Zona de riesgo Alta">
      <formula>NOT(ISERROR(SEARCH("9 - Zona de riesgo Alta",AJ22)))</formula>
    </cfRule>
    <cfRule type="containsText" dxfId="959" priority="179" operator="containsText" text="6 - Zona de riesgo Moderada">
      <formula>NOT(ISERROR(SEARCH("6 - Zona de riesgo Moderada",AJ22)))</formula>
    </cfRule>
    <cfRule type="containsText" dxfId="958" priority="180" operator="containsText" text="3 - Zona de riesgo Baja">
      <formula>NOT(ISERROR(SEARCH("3 - Zona de riesgo Baja",AJ22)))</formula>
    </cfRule>
    <cfRule type="containsText" dxfId="957" priority="181" operator="containsText" text="10 - Zona de riesgo Extrema">
      <formula>NOT(ISERROR(SEARCH("10 - Zona de riesgo Extrema",AJ22)))</formula>
    </cfRule>
    <cfRule type="containsText" dxfId="956" priority="182" operator="containsText" text="8 - Zona de riesgo Alta">
      <formula>NOT(ISERROR(SEARCH("8 - Zona de riesgo Alta",AJ22)))</formula>
    </cfRule>
    <cfRule type="containsText" dxfId="955" priority="183" operator="containsText" text="6 - Zona de riesgo Moderada">
      <formula>NOT(ISERROR(SEARCH("6 - Zona de riesgo Moderada",AJ22)))</formula>
    </cfRule>
    <cfRule type="containsText" dxfId="954" priority="184" operator="containsText" text="4 - Zona de riesgo Baja">
      <formula>NOT(ISERROR(SEARCH("4 - Zona de riesgo Baja",AJ22)))</formula>
    </cfRule>
    <cfRule type="containsText" dxfId="953" priority="185" operator="containsText" text="5 - Zona de riesgo Extrema">
      <formula>NOT(ISERROR(SEARCH("5 - Zona de riesgo Extrema",AJ22)))</formula>
    </cfRule>
    <cfRule type="containsText" dxfId="952" priority="186" operator="containsText" text="4 - Zona de riesgo Alta">
      <formula>NOT(ISERROR(SEARCH("4 - Zona de riesgo Alta",AJ22)))</formula>
    </cfRule>
    <cfRule type="containsText" dxfId="951" priority="187" operator="containsText" text="3 - Zona de riesgo Moderada">
      <formula>NOT(ISERROR(SEARCH("3 - Zona de riesgo Moderada",AJ22)))</formula>
    </cfRule>
    <cfRule type="containsText" dxfId="950" priority="188" operator="containsText" text="2 - Zona de riesgo Baja">
      <formula>NOT(ISERROR(SEARCH("2 - Zona de riesgo Baja",AJ22)))</formula>
    </cfRule>
    <cfRule type="containsText" dxfId="949" priority="189" operator="containsText" text=" 1 - Zona de riesgo Baja">
      <formula>NOT(ISERROR(SEARCH(" 1 - Zona de riesgo Baja",AJ22)))</formula>
    </cfRule>
  </conditionalFormatting>
  <conditionalFormatting sqref="AK63">
    <cfRule type="containsText" dxfId="948" priority="148" operator="containsText" text="25 - Zona de riesgo Extrema">
      <formula>NOT(ISERROR(SEARCH("25 - Zona de riesgo Extrema",AK63)))</formula>
    </cfRule>
    <cfRule type="containsText" dxfId="947" priority="149" operator="containsText" text="10 - Zona de riesgo Alta">
      <formula>NOT(ISERROR(SEARCH("10 - Zona de riesgo Alta",AK63)))</formula>
    </cfRule>
    <cfRule type="containsText" dxfId="946" priority="150" operator="containsText" text="5 - Zona de riesgo Alta">
      <formula>NOT(ISERROR(SEARCH("5 - Zona de riesgo Alta",AK63)))</formula>
    </cfRule>
    <cfRule type="containsText" dxfId="945" priority="151" operator="containsText" text="20 - Zona de riesgo Extrema">
      <formula>NOT(ISERROR(SEARCH("20 - Zona de riesgo Extrema",AK63)))</formula>
    </cfRule>
    <cfRule type="containsText" dxfId="944" priority="152" operator="containsText" text="16 - Zona de riesgo Extrema">
      <formula>NOT(ISERROR(SEARCH("16 - Zona de riesgo Extrema",AK63)))</formula>
    </cfRule>
    <cfRule type="containsText" dxfId="943" priority="153" operator="containsText" text="12 - Zona de riesgo Alta">
      <formula>NOT(ISERROR(SEARCH("12 - Zona de riesgo Alta",AK63)))</formula>
    </cfRule>
    <cfRule type="containsText" dxfId="942" priority="154" operator="containsText" text="4 - Zona de riesgo Moderada">
      <formula>NOT(ISERROR(SEARCH("4 - Zona de riesgo Moderada",AK63)))</formula>
    </cfRule>
    <cfRule type="containsText" dxfId="941" priority="155" operator="containsText" text="15 - Zona de riesgo Extrema">
      <formula>NOT(ISERROR(SEARCH("15 - Zona de riesgo Extrema",AK63)))</formula>
    </cfRule>
    <cfRule type="containsText" dxfId="940" priority="156" operator="containsText" text="12 - Zona de riesgo Extrema">
      <formula>NOT(ISERROR(SEARCH("12 - Zona de riesgo Extrema",AK63)))</formula>
    </cfRule>
    <cfRule type="containsText" dxfId="939" priority="157" operator="containsText" text="9 - Zona de riesgo Alta">
      <formula>NOT(ISERROR(SEARCH("9 - Zona de riesgo Alta",AK63)))</formula>
    </cfRule>
    <cfRule type="containsText" dxfId="938" priority="158" operator="containsText" text="6 - Zona de riesgo Moderada">
      <formula>NOT(ISERROR(SEARCH("6 - Zona de riesgo Moderada",AK63)))</formula>
    </cfRule>
    <cfRule type="containsText" dxfId="937" priority="159" operator="containsText" text="3 - Zona de riesgo Baja">
      <formula>NOT(ISERROR(SEARCH("3 - Zona de riesgo Baja",AK63)))</formula>
    </cfRule>
    <cfRule type="containsText" dxfId="936" priority="160" operator="containsText" text="10 - Zona de riesgo Extrema">
      <formula>NOT(ISERROR(SEARCH("10 - Zona de riesgo Extrema",AK63)))</formula>
    </cfRule>
    <cfRule type="containsText" dxfId="935" priority="161" operator="containsText" text="8 - Zona de riesgo Alta">
      <formula>NOT(ISERROR(SEARCH("8 - Zona de riesgo Alta",AK63)))</formula>
    </cfRule>
    <cfRule type="containsText" dxfId="934" priority="162" operator="containsText" text="6 - Zona de riesgo Moderada">
      <formula>NOT(ISERROR(SEARCH("6 - Zona de riesgo Moderada",AK63)))</formula>
    </cfRule>
    <cfRule type="containsText" dxfId="933" priority="163" operator="containsText" text="4 - Zona de riesgo Baja">
      <formula>NOT(ISERROR(SEARCH("4 - Zona de riesgo Baja",AK63)))</formula>
    </cfRule>
    <cfRule type="containsText" dxfId="932" priority="164" operator="containsText" text="5 - Zona de riesgo Extrema">
      <formula>NOT(ISERROR(SEARCH("5 - Zona de riesgo Extrema",AK63)))</formula>
    </cfRule>
    <cfRule type="containsText" dxfId="931" priority="165" operator="containsText" text="4 - Zona de riesgo Alta">
      <formula>NOT(ISERROR(SEARCH("4 - Zona de riesgo Alta",AK63)))</formula>
    </cfRule>
    <cfRule type="containsText" dxfId="930" priority="166" operator="containsText" text="3 - Zona de riesgo Moderada">
      <formula>NOT(ISERROR(SEARCH("3 - Zona de riesgo Moderada",AK63)))</formula>
    </cfRule>
    <cfRule type="containsText" dxfId="929" priority="167" operator="containsText" text="2 - Zona de riesgo Baja">
      <formula>NOT(ISERROR(SEARCH("2 - Zona de riesgo Baja",AK63)))</formula>
    </cfRule>
    <cfRule type="containsText" dxfId="928" priority="168" operator="containsText" text=" 1 - Zona de riesgo Baja">
      <formula>NOT(ISERROR(SEARCH(" 1 - Zona de riesgo Baja",AK63)))</formula>
    </cfRule>
  </conditionalFormatting>
  <conditionalFormatting sqref="W63">
    <cfRule type="containsText" dxfId="927" priority="127" operator="containsText" text="25 - Zona de riesgo Extrema">
      <formula>NOT(ISERROR(SEARCH("25 - Zona de riesgo Extrema",W63)))</formula>
    </cfRule>
    <cfRule type="containsText" dxfId="926" priority="128" operator="containsText" text="10 - Zona de riesgo Alta">
      <formula>NOT(ISERROR(SEARCH("10 - Zona de riesgo Alta",W63)))</formula>
    </cfRule>
    <cfRule type="containsText" dxfId="925" priority="129" operator="containsText" text="5 - Zona de riesgo Alta">
      <formula>NOT(ISERROR(SEARCH("5 - Zona de riesgo Alta",W63)))</formula>
    </cfRule>
    <cfRule type="containsText" dxfId="924" priority="130" operator="containsText" text="20 - Zona de riesgo Extrema">
      <formula>NOT(ISERROR(SEARCH("20 - Zona de riesgo Extrema",W63)))</formula>
    </cfRule>
    <cfRule type="containsText" dxfId="923" priority="131" operator="containsText" text="16 - Zona de riesgo Extrema">
      <formula>NOT(ISERROR(SEARCH("16 - Zona de riesgo Extrema",W63)))</formula>
    </cfRule>
    <cfRule type="containsText" dxfId="922" priority="132" operator="containsText" text="12 - Zona de riesgo Alta">
      <formula>NOT(ISERROR(SEARCH("12 - Zona de riesgo Alta",W63)))</formula>
    </cfRule>
    <cfRule type="containsText" dxfId="921" priority="133" operator="containsText" text="4 - Zona de riesgo Moderada">
      <formula>NOT(ISERROR(SEARCH("4 - Zona de riesgo Moderada",W63)))</formula>
    </cfRule>
    <cfRule type="containsText" dxfId="920" priority="134" operator="containsText" text="15 - Zona de riesgo Extrema">
      <formula>NOT(ISERROR(SEARCH("15 - Zona de riesgo Extrema",W63)))</formula>
    </cfRule>
    <cfRule type="containsText" dxfId="919" priority="135" operator="containsText" text="12 - Zona de riesgo Extrema">
      <formula>NOT(ISERROR(SEARCH("12 - Zona de riesgo Extrema",W63)))</formula>
    </cfRule>
    <cfRule type="containsText" dxfId="918" priority="136" operator="containsText" text="9 - Zona de riesgo Alta">
      <formula>NOT(ISERROR(SEARCH("9 - Zona de riesgo Alta",W63)))</formula>
    </cfRule>
    <cfRule type="containsText" dxfId="917" priority="137" operator="containsText" text="6 - Zona de riesgo Moderada">
      <formula>NOT(ISERROR(SEARCH("6 - Zona de riesgo Moderada",W63)))</formula>
    </cfRule>
    <cfRule type="containsText" dxfId="916" priority="138" operator="containsText" text="3 - Zona de riesgo Baja">
      <formula>NOT(ISERROR(SEARCH("3 - Zona de riesgo Baja",W63)))</formula>
    </cfRule>
    <cfRule type="containsText" dxfId="915" priority="139" operator="containsText" text="10 - Zona de riesgo Extrema">
      <formula>NOT(ISERROR(SEARCH("10 - Zona de riesgo Extrema",W63)))</formula>
    </cfRule>
    <cfRule type="containsText" dxfId="914" priority="140" operator="containsText" text="8 - Zona de riesgo Alta">
      <formula>NOT(ISERROR(SEARCH("8 - Zona de riesgo Alta",W63)))</formula>
    </cfRule>
    <cfRule type="containsText" dxfId="913" priority="141" operator="containsText" text="6 - Zona de riesgo Moderada">
      <formula>NOT(ISERROR(SEARCH("6 - Zona de riesgo Moderada",W63)))</formula>
    </cfRule>
    <cfRule type="containsText" dxfId="912" priority="142" operator="containsText" text="4 - Zona de riesgo Baja">
      <formula>NOT(ISERROR(SEARCH("4 - Zona de riesgo Baja",W63)))</formula>
    </cfRule>
    <cfRule type="containsText" dxfId="911" priority="143" operator="containsText" text="5 - Zona de riesgo Extrema">
      <formula>NOT(ISERROR(SEARCH("5 - Zona de riesgo Extrema",W63)))</formula>
    </cfRule>
    <cfRule type="containsText" dxfId="910" priority="144" operator="containsText" text="4 - Zona de riesgo Alta">
      <formula>NOT(ISERROR(SEARCH("4 - Zona de riesgo Alta",W63)))</formula>
    </cfRule>
    <cfRule type="containsText" dxfId="909" priority="145" operator="containsText" text="3 - Zona de riesgo Moderada">
      <formula>NOT(ISERROR(SEARCH("3 - Zona de riesgo Moderada",W63)))</formula>
    </cfRule>
    <cfRule type="containsText" dxfId="908" priority="146" operator="containsText" text="2 - Zona de riesgo Baja">
      <formula>NOT(ISERROR(SEARCH("2 - Zona de riesgo Baja",W63)))</formula>
    </cfRule>
    <cfRule type="containsText" dxfId="907" priority="147" operator="containsText" text=" 1 - Zona de riesgo Baja">
      <formula>NOT(ISERROR(SEARCH(" 1 - Zona de riesgo Baja",W63)))</formula>
    </cfRule>
  </conditionalFormatting>
  <conditionalFormatting sqref="AK64">
    <cfRule type="containsText" dxfId="906" priority="106" operator="containsText" text="25 - Zona de riesgo Extrema">
      <formula>NOT(ISERROR(SEARCH("25 - Zona de riesgo Extrema",AK64)))</formula>
    </cfRule>
    <cfRule type="containsText" dxfId="905" priority="107" operator="containsText" text="10 - Zona de riesgo Alta">
      <formula>NOT(ISERROR(SEARCH("10 - Zona de riesgo Alta",AK64)))</formula>
    </cfRule>
    <cfRule type="containsText" dxfId="904" priority="108" operator="containsText" text="5 - Zona de riesgo Alta">
      <formula>NOT(ISERROR(SEARCH("5 - Zona de riesgo Alta",AK64)))</formula>
    </cfRule>
    <cfRule type="containsText" dxfId="903" priority="109" operator="containsText" text="20 - Zona de riesgo Extrema">
      <formula>NOT(ISERROR(SEARCH("20 - Zona de riesgo Extrema",AK64)))</formula>
    </cfRule>
    <cfRule type="containsText" dxfId="902" priority="110" operator="containsText" text="16 - Zona de riesgo Extrema">
      <formula>NOT(ISERROR(SEARCH("16 - Zona de riesgo Extrema",AK64)))</formula>
    </cfRule>
    <cfRule type="containsText" dxfId="901" priority="111" operator="containsText" text="12 - Zona de riesgo Alta">
      <formula>NOT(ISERROR(SEARCH("12 - Zona de riesgo Alta",AK64)))</formula>
    </cfRule>
    <cfRule type="containsText" dxfId="900" priority="112" operator="containsText" text="4 - Zona de riesgo Moderada">
      <formula>NOT(ISERROR(SEARCH("4 - Zona de riesgo Moderada",AK64)))</formula>
    </cfRule>
    <cfRule type="containsText" dxfId="899" priority="113" operator="containsText" text="15 - Zona de riesgo Extrema">
      <formula>NOT(ISERROR(SEARCH("15 - Zona de riesgo Extrema",AK64)))</formula>
    </cfRule>
    <cfRule type="containsText" dxfId="898" priority="114" operator="containsText" text="12 - Zona de riesgo Extrema">
      <formula>NOT(ISERROR(SEARCH("12 - Zona de riesgo Extrema",AK64)))</formula>
    </cfRule>
    <cfRule type="containsText" dxfId="897" priority="115" operator="containsText" text="9 - Zona de riesgo Alta">
      <formula>NOT(ISERROR(SEARCH("9 - Zona de riesgo Alta",AK64)))</formula>
    </cfRule>
    <cfRule type="containsText" dxfId="896" priority="116" operator="containsText" text="6 - Zona de riesgo Moderada">
      <formula>NOT(ISERROR(SEARCH("6 - Zona de riesgo Moderada",AK64)))</formula>
    </cfRule>
    <cfRule type="containsText" dxfId="895" priority="117" operator="containsText" text="3 - Zona de riesgo Baja">
      <formula>NOT(ISERROR(SEARCH("3 - Zona de riesgo Baja",AK64)))</formula>
    </cfRule>
    <cfRule type="containsText" dxfId="894" priority="118" operator="containsText" text="10 - Zona de riesgo Extrema">
      <formula>NOT(ISERROR(SEARCH("10 - Zona de riesgo Extrema",AK64)))</formula>
    </cfRule>
    <cfRule type="containsText" dxfId="893" priority="119" operator="containsText" text="8 - Zona de riesgo Alta">
      <formula>NOT(ISERROR(SEARCH("8 - Zona de riesgo Alta",AK64)))</formula>
    </cfRule>
    <cfRule type="containsText" dxfId="892" priority="120" operator="containsText" text="6 - Zona de riesgo Moderada">
      <formula>NOT(ISERROR(SEARCH("6 - Zona de riesgo Moderada",AK64)))</formula>
    </cfRule>
    <cfRule type="containsText" dxfId="891" priority="121" operator="containsText" text="4 - Zona de riesgo Baja">
      <formula>NOT(ISERROR(SEARCH("4 - Zona de riesgo Baja",AK64)))</formula>
    </cfRule>
    <cfRule type="containsText" dxfId="890" priority="122" operator="containsText" text="5 - Zona de riesgo Extrema">
      <formula>NOT(ISERROR(SEARCH("5 - Zona de riesgo Extrema",AK64)))</formula>
    </cfRule>
    <cfRule type="containsText" dxfId="889" priority="123" operator="containsText" text="4 - Zona de riesgo Alta">
      <formula>NOT(ISERROR(SEARCH("4 - Zona de riesgo Alta",AK64)))</formula>
    </cfRule>
    <cfRule type="containsText" dxfId="888" priority="124" operator="containsText" text="3 - Zona de riesgo Moderada">
      <formula>NOT(ISERROR(SEARCH("3 - Zona de riesgo Moderada",AK64)))</formula>
    </cfRule>
    <cfRule type="containsText" dxfId="887" priority="125" operator="containsText" text="2 - Zona de riesgo Baja">
      <formula>NOT(ISERROR(SEARCH("2 - Zona de riesgo Baja",AK64)))</formula>
    </cfRule>
    <cfRule type="containsText" dxfId="886" priority="126" operator="containsText" text=" 1 - Zona de riesgo Baja">
      <formula>NOT(ISERROR(SEARCH(" 1 - Zona de riesgo Baja",AK64)))</formula>
    </cfRule>
  </conditionalFormatting>
  <conditionalFormatting sqref="V63">
    <cfRule type="containsText" dxfId="885" priority="85" operator="containsText" text="25 - Zona de riesgo Extrema">
      <formula>NOT(ISERROR(SEARCH("25 - Zona de riesgo Extrema",V63)))</formula>
    </cfRule>
    <cfRule type="containsText" dxfId="884" priority="86" operator="containsText" text="10 - Zona de riesgo Alta">
      <formula>NOT(ISERROR(SEARCH("10 - Zona de riesgo Alta",V63)))</formula>
    </cfRule>
    <cfRule type="containsText" dxfId="883" priority="87" operator="containsText" text="5 - Zona de riesgo Alta">
      <formula>NOT(ISERROR(SEARCH("5 - Zona de riesgo Alta",V63)))</formula>
    </cfRule>
    <cfRule type="containsText" dxfId="882" priority="88" operator="containsText" text="20 - Zona de riesgo Extrema">
      <formula>NOT(ISERROR(SEARCH("20 - Zona de riesgo Extrema",V63)))</formula>
    </cfRule>
    <cfRule type="containsText" dxfId="881" priority="89" operator="containsText" text="16 - Zona de riesgo Extrema">
      <formula>NOT(ISERROR(SEARCH("16 - Zona de riesgo Extrema",V63)))</formula>
    </cfRule>
    <cfRule type="containsText" dxfId="880" priority="90" operator="containsText" text="12 - Zona de riesgo Alta">
      <formula>NOT(ISERROR(SEARCH("12 - Zona de riesgo Alta",V63)))</formula>
    </cfRule>
    <cfRule type="containsText" dxfId="879" priority="91" operator="containsText" text="4 - Zona de riesgo Moderada">
      <formula>NOT(ISERROR(SEARCH("4 - Zona de riesgo Moderada",V63)))</formula>
    </cfRule>
    <cfRule type="containsText" dxfId="878" priority="92" operator="containsText" text="15 - Zona de riesgo Extrema">
      <formula>NOT(ISERROR(SEARCH("15 - Zona de riesgo Extrema",V63)))</formula>
    </cfRule>
    <cfRule type="containsText" dxfId="877" priority="93" operator="containsText" text="12 - Zona de riesgo Extrema">
      <formula>NOT(ISERROR(SEARCH("12 - Zona de riesgo Extrema",V63)))</formula>
    </cfRule>
    <cfRule type="containsText" dxfId="876" priority="94" operator="containsText" text="9 - Zona de riesgo Alta">
      <formula>NOT(ISERROR(SEARCH("9 - Zona de riesgo Alta",V63)))</formula>
    </cfRule>
    <cfRule type="containsText" dxfId="875" priority="95" operator="containsText" text="6 - Zona de riesgo Moderada">
      <formula>NOT(ISERROR(SEARCH("6 - Zona de riesgo Moderada",V63)))</formula>
    </cfRule>
    <cfRule type="containsText" dxfId="874" priority="96" operator="containsText" text="3 - Zona de riesgo Baja">
      <formula>NOT(ISERROR(SEARCH("3 - Zona de riesgo Baja",V63)))</formula>
    </cfRule>
    <cfRule type="containsText" dxfId="873" priority="97" operator="containsText" text="10 - Zona de riesgo Extrema">
      <formula>NOT(ISERROR(SEARCH("10 - Zona de riesgo Extrema",V63)))</formula>
    </cfRule>
    <cfRule type="containsText" dxfId="872" priority="98" operator="containsText" text="8 - Zona de riesgo Alta">
      <formula>NOT(ISERROR(SEARCH("8 - Zona de riesgo Alta",V63)))</formula>
    </cfRule>
    <cfRule type="containsText" dxfId="871" priority="99" operator="containsText" text="6 - Zona de riesgo Moderada">
      <formula>NOT(ISERROR(SEARCH("6 - Zona de riesgo Moderada",V63)))</formula>
    </cfRule>
    <cfRule type="containsText" dxfId="870" priority="100" operator="containsText" text="4 - Zona de riesgo Baja">
      <formula>NOT(ISERROR(SEARCH("4 - Zona de riesgo Baja",V63)))</formula>
    </cfRule>
    <cfRule type="containsText" dxfId="869" priority="101" operator="containsText" text="5 - Zona de riesgo Extrema">
      <formula>NOT(ISERROR(SEARCH("5 - Zona de riesgo Extrema",V63)))</formula>
    </cfRule>
    <cfRule type="containsText" dxfId="868" priority="102" operator="containsText" text="4 - Zona de riesgo Alta">
      <formula>NOT(ISERROR(SEARCH("4 - Zona de riesgo Alta",V63)))</formula>
    </cfRule>
    <cfRule type="containsText" dxfId="867" priority="103" operator="containsText" text="3 - Zona de riesgo Moderada">
      <formula>NOT(ISERROR(SEARCH("3 - Zona de riesgo Moderada",V63)))</formula>
    </cfRule>
    <cfRule type="containsText" dxfId="866" priority="104" operator="containsText" text="2 - Zona de riesgo Baja">
      <formula>NOT(ISERROR(SEARCH("2 - Zona de riesgo Baja",V63)))</formula>
    </cfRule>
    <cfRule type="containsText" dxfId="865" priority="105" operator="containsText" text=" 1 - Zona de riesgo Baja">
      <formula>NOT(ISERROR(SEARCH(" 1 - Zona de riesgo Baja",V63)))</formula>
    </cfRule>
  </conditionalFormatting>
  <conditionalFormatting sqref="AJ63">
    <cfRule type="containsText" dxfId="864" priority="64" operator="containsText" text="25 - Zona de riesgo Extrema">
      <formula>NOT(ISERROR(SEARCH("25 - Zona de riesgo Extrema",AJ63)))</formula>
    </cfRule>
    <cfRule type="containsText" dxfId="863" priority="65" operator="containsText" text="10 - Zona de riesgo Alta">
      <formula>NOT(ISERROR(SEARCH("10 - Zona de riesgo Alta",AJ63)))</formula>
    </cfRule>
    <cfRule type="containsText" dxfId="862" priority="66" operator="containsText" text="5 - Zona de riesgo Alta">
      <formula>NOT(ISERROR(SEARCH("5 - Zona de riesgo Alta",AJ63)))</formula>
    </cfRule>
    <cfRule type="containsText" dxfId="861" priority="67" operator="containsText" text="20 - Zona de riesgo Extrema">
      <formula>NOT(ISERROR(SEARCH("20 - Zona de riesgo Extrema",AJ63)))</formula>
    </cfRule>
    <cfRule type="containsText" dxfId="860" priority="68" operator="containsText" text="16 - Zona de riesgo Extrema">
      <formula>NOT(ISERROR(SEARCH("16 - Zona de riesgo Extrema",AJ63)))</formula>
    </cfRule>
    <cfRule type="containsText" dxfId="859" priority="69" operator="containsText" text="12 - Zona de riesgo Alta">
      <formula>NOT(ISERROR(SEARCH("12 - Zona de riesgo Alta",AJ63)))</formula>
    </cfRule>
    <cfRule type="containsText" dxfId="858" priority="70" operator="containsText" text="4 - Zona de riesgo Moderada">
      <formula>NOT(ISERROR(SEARCH("4 - Zona de riesgo Moderada",AJ63)))</formula>
    </cfRule>
    <cfRule type="containsText" dxfId="857" priority="71" operator="containsText" text="15 - Zona de riesgo Extrema">
      <formula>NOT(ISERROR(SEARCH("15 - Zona de riesgo Extrema",AJ63)))</formula>
    </cfRule>
    <cfRule type="containsText" dxfId="856" priority="72" operator="containsText" text="12 - Zona de riesgo Extrema">
      <formula>NOT(ISERROR(SEARCH("12 - Zona de riesgo Extrema",AJ63)))</formula>
    </cfRule>
    <cfRule type="containsText" dxfId="855" priority="73" operator="containsText" text="9 - Zona de riesgo Alta">
      <formula>NOT(ISERROR(SEARCH("9 - Zona de riesgo Alta",AJ63)))</formula>
    </cfRule>
    <cfRule type="containsText" dxfId="854" priority="74" operator="containsText" text="6 - Zona de riesgo Moderada">
      <formula>NOT(ISERROR(SEARCH("6 - Zona de riesgo Moderada",AJ63)))</formula>
    </cfRule>
    <cfRule type="containsText" dxfId="853" priority="75" operator="containsText" text="3 - Zona de riesgo Baja">
      <formula>NOT(ISERROR(SEARCH("3 - Zona de riesgo Baja",AJ63)))</formula>
    </cfRule>
    <cfRule type="containsText" dxfId="852" priority="76" operator="containsText" text="10 - Zona de riesgo Extrema">
      <formula>NOT(ISERROR(SEARCH("10 - Zona de riesgo Extrema",AJ63)))</formula>
    </cfRule>
    <cfRule type="containsText" dxfId="851" priority="77" operator="containsText" text="8 - Zona de riesgo Alta">
      <formula>NOT(ISERROR(SEARCH("8 - Zona de riesgo Alta",AJ63)))</formula>
    </cfRule>
    <cfRule type="containsText" dxfId="850" priority="78" operator="containsText" text="6 - Zona de riesgo Moderada">
      <formula>NOT(ISERROR(SEARCH("6 - Zona de riesgo Moderada",AJ63)))</formula>
    </cfRule>
    <cfRule type="containsText" dxfId="849" priority="79" operator="containsText" text="4 - Zona de riesgo Baja">
      <formula>NOT(ISERROR(SEARCH("4 - Zona de riesgo Baja",AJ63)))</formula>
    </cfRule>
    <cfRule type="containsText" dxfId="848" priority="80" operator="containsText" text="5 - Zona de riesgo Extrema">
      <formula>NOT(ISERROR(SEARCH("5 - Zona de riesgo Extrema",AJ63)))</formula>
    </cfRule>
    <cfRule type="containsText" dxfId="847" priority="81" operator="containsText" text="4 - Zona de riesgo Alta">
      <formula>NOT(ISERROR(SEARCH("4 - Zona de riesgo Alta",AJ63)))</formula>
    </cfRule>
    <cfRule type="containsText" dxfId="846" priority="82" operator="containsText" text="3 - Zona de riesgo Moderada">
      <formula>NOT(ISERROR(SEARCH("3 - Zona de riesgo Moderada",AJ63)))</formula>
    </cfRule>
    <cfRule type="containsText" dxfId="845" priority="83" operator="containsText" text="2 - Zona de riesgo Baja">
      <formula>NOT(ISERROR(SEARCH("2 - Zona de riesgo Baja",AJ63)))</formula>
    </cfRule>
    <cfRule type="containsText" dxfId="844" priority="84" operator="containsText" text=" 1 - Zona de riesgo Baja">
      <formula>NOT(ISERROR(SEARCH(" 1 - Zona de riesgo Baja",AJ63)))</formula>
    </cfRule>
  </conditionalFormatting>
  <conditionalFormatting sqref="AL63">
    <cfRule type="containsText" dxfId="843" priority="22" operator="containsText" text="25 - Zona de riesgo Extrema">
      <formula>NOT(ISERROR(SEARCH("25 - Zona de riesgo Extrema",AL63)))</formula>
    </cfRule>
    <cfRule type="containsText" dxfId="842" priority="23" operator="containsText" text="10 - Zona de riesgo Alta">
      <formula>NOT(ISERROR(SEARCH("10 - Zona de riesgo Alta",AL63)))</formula>
    </cfRule>
    <cfRule type="containsText" dxfId="841" priority="24" operator="containsText" text="5 - Zona de riesgo Alta">
      <formula>NOT(ISERROR(SEARCH("5 - Zona de riesgo Alta",AL63)))</formula>
    </cfRule>
    <cfRule type="containsText" dxfId="840" priority="25" operator="containsText" text="20 - Zona de riesgo Extrema">
      <formula>NOT(ISERROR(SEARCH("20 - Zona de riesgo Extrema",AL63)))</formula>
    </cfRule>
    <cfRule type="containsText" dxfId="839" priority="26" operator="containsText" text="16 - Zona de riesgo Extrema">
      <formula>NOT(ISERROR(SEARCH("16 - Zona de riesgo Extrema",AL63)))</formula>
    </cfRule>
    <cfRule type="containsText" dxfId="838" priority="27" operator="containsText" text="12 - Zona de riesgo Alta">
      <formula>NOT(ISERROR(SEARCH("12 - Zona de riesgo Alta",AL63)))</formula>
    </cfRule>
    <cfRule type="containsText" dxfId="837" priority="28" operator="containsText" text="4 - Zona de riesgo Moderada">
      <formula>NOT(ISERROR(SEARCH("4 - Zona de riesgo Moderada",AL63)))</formula>
    </cfRule>
    <cfRule type="containsText" dxfId="836" priority="29" operator="containsText" text="15 - Zona de riesgo Extrema">
      <formula>NOT(ISERROR(SEARCH("15 - Zona de riesgo Extrema",AL63)))</formula>
    </cfRule>
    <cfRule type="containsText" dxfId="835" priority="30" operator="containsText" text="12 - Zona de riesgo Extrema">
      <formula>NOT(ISERROR(SEARCH("12 - Zona de riesgo Extrema",AL63)))</formula>
    </cfRule>
    <cfRule type="containsText" dxfId="834" priority="31" operator="containsText" text="9 - Zona de riesgo Alta">
      <formula>NOT(ISERROR(SEARCH("9 - Zona de riesgo Alta",AL63)))</formula>
    </cfRule>
    <cfRule type="containsText" dxfId="833" priority="32" operator="containsText" text="6 - Zona de riesgo Moderada">
      <formula>NOT(ISERROR(SEARCH("6 - Zona de riesgo Moderada",AL63)))</formula>
    </cfRule>
    <cfRule type="containsText" dxfId="832" priority="33" operator="containsText" text="3 - Zona de riesgo Baja">
      <formula>NOT(ISERROR(SEARCH("3 - Zona de riesgo Baja",AL63)))</formula>
    </cfRule>
    <cfRule type="containsText" dxfId="831" priority="34" operator="containsText" text="10 - Zona de riesgo Extrema">
      <formula>NOT(ISERROR(SEARCH("10 - Zona de riesgo Extrema",AL63)))</formula>
    </cfRule>
    <cfRule type="containsText" dxfId="830" priority="35" operator="containsText" text="8 - Zona de riesgo Alta">
      <formula>NOT(ISERROR(SEARCH("8 - Zona de riesgo Alta",AL63)))</formula>
    </cfRule>
    <cfRule type="containsText" dxfId="829" priority="36" operator="containsText" text="6 - Zona de riesgo Moderada">
      <formula>NOT(ISERROR(SEARCH("6 - Zona de riesgo Moderada",AL63)))</formula>
    </cfRule>
    <cfRule type="containsText" dxfId="828" priority="37" operator="containsText" text="4 - Zona de riesgo Baja">
      <formula>NOT(ISERROR(SEARCH("4 - Zona de riesgo Baja",AL63)))</formula>
    </cfRule>
    <cfRule type="containsText" dxfId="827" priority="38" operator="containsText" text="5 - Zona de riesgo Extrema">
      <formula>NOT(ISERROR(SEARCH("5 - Zona de riesgo Extrema",AL63)))</formula>
    </cfRule>
    <cfRule type="containsText" dxfId="826" priority="39" operator="containsText" text="4 - Zona de riesgo Alta">
      <formula>NOT(ISERROR(SEARCH("4 - Zona de riesgo Alta",AL63)))</formula>
    </cfRule>
    <cfRule type="containsText" dxfId="825" priority="40" operator="containsText" text="3 - Zona de riesgo Moderada">
      <formula>NOT(ISERROR(SEARCH("3 - Zona de riesgo Moderada",AL63)))</formula>
    </cfRule>
    <cfRule type="containsText" dxfId="824" priority="41" operator="containsText" text="2 - Zona de riesgo Baja">
      <formula>NOT(ISERROR(SEARCH("2 - Zona de riesgo Baja",AL63)))</formula>
    </cfRule>
    <cfRule type="containsText" dxfId="823" priority="42" operator="containsText" text=" 1 - Zona de riesgo Baja">
      <formula>NOT(ISERROR(SEARCH(" 1 - Zona de riesgo Baja",AL63)))</formula>
    </cfRule>
  </conditionalFormatting>
  <conditionalFormatting sqref="AL64">
    <cfRule type="containsText" dxfId="822" priority="1" operator="containsText" text="25 - Zona de riesgo Extrema">
      <formula>NOT(ISERROR(SEARCH("25 - Zona de riesgo Extrema",AL64)))</formula>
    </cfRule>
    <cfRule type="containsText" dxfId="821" priority="2" operator="containsText" text="10 - Zona de riesgo Alta">
      <formula>NOT(ISERROR(SEARCH("10 - Zona de riesgo Alta",AL64)))</formula>
    </cfRule>
    <cfRule type="containsText" dxfId="820" priority="3" operator="containsText" text="5 - Zona de riesgo Alta">
      <formula>NOT(ISERROR(SEARCH("5 - Zona de riesgo Alta",AL64)))</formula>
    </cfRule>
    <cfRule type="containsText" dxfId="819" priority="4" operator="containsText" text="20 - Zona de riesgo Extrema">
      <formula>NOT(ISERROR(SEARCH("20 - Zona de riesgo Extrema",AL64)))</formula>
    </cfRule>
    <cfRule type="containsText" dxfId="818" priority="5" operator="containsText" text="16 - Zona de riesgo Extrema">
      <formula>NOT(ISERROR(SEARCH("16 - Zona de riesgo Extrema",AL64)))</formula>
    </cfRule>
    <cfRule type="containsText" dxfId="817" priority="6" operator="containsText" text="12 - Zona de riesgo Alta">
      <formula>NOT(ISERROR(SEARCH("12 - Zona de riesgo Alta",AL64)))</formula>
    </cfRule>
    <cfRule type="containsText" dxfId="816" priority="7" operator="containsText" text="4 - Zona de riesgo Moderada">
      <formula>NOT(ISERROR(SEARCH("4 - Zona de riesgo Moderada",AL64)))</formula>
    </cfRule>
    <cfRule type="containsText" dxfId="815" priority="8" operator="containsText" text="15 - Zona de riesgo Extrema">
      <formula>NOT(ISERROR(SEARCH("15 - Zona de riesgo Extrema",AL64)))</formula>
    </cfRule>
    <cfRule type="containsText" dxfId="814" priority="9" operator="containsText" text="12 - Zona de riesgo Extrema">
      <formula>NOT(ISERROR(SEARCH("12 - Zona de riesgo Extrema",AL64)))</formula>
    </cfRule>
    <cfRule type="containsText" dxfId="813" priority="10" operator="containsText" text="9 - Zona de riesgo Alta">
      <formula>NOT(ISERROR(SEARCH("9 - Zona de riesgo Alta",AL64)))</formula>
    </cfRule>
    <cfRule type="containsText" dxfId="812" priority="11" operator="containsText" text="6 - Zona de riesgo Moderada">
      <formula>NOT(ISERROR(SEARCH("6 - Zona de riesgo Moderada",AL64)))</formula>
    </cfRule>
    <cfRule type="containsText" dxfId="811" priority="12" operator="containsText" text="3 - Zona de riesgo Baja">
      <formula>NOT(ISERROR(SEARCH("3 - Zona de riesgo Baja",AL64)))</formula>
    </cfRule>
    <cfRule type="containsText" dxfId="810" priority="13" operator="containsText" text="10 - Zona de riesgo Extrema">
      <formula>NOT(ISERROR(SEARCH("10 - Zona de riesgo Extrema",AL64)))</formula>
    </cfRule>
    <cfRule type="containsText" dxfId="809" priority="14" operator="containsText" text="8 - Zona de riesgo Alta">
      <formula>NOT(ISERROR(SEARCH("8 - Zona de riesgo Alta",AL64)))</formula>
    </cfRule>
    <cfRule type="containsText" dxfId="808" priority="15" operator="containsText" text="6 - Zona de riesgo Moderada">
      <formula>NOT(ISERROR(SEARCH("6 - Zona de riesgo Moderada",AL64)))</formula>
    </cfRule>
    <cfRule type="containsText" dxfId="807" priority="16" operator="containsText" text="4 - Zona de riesgo Baja">
      <formula>NOT(ISERROR(SEARCH("4 - Zona de riesgo Baja",AL64)))</formula>
    </cfRule>
    <cfRule type="containsText" dxfId="806" priority="17" operator="containsText" text="5 - Zona de riesgo Extrema">
      <formula>NOT(ISERROR(SEARCH("5 - Zona de riesgo Extrema",AL64)))</formula>
    </cfRule>
    <cfRule type="containsText" dxfId="805" priority="18" operator="containsText" text="4 - Zona de riesgo Alta">
      <formula>NOT(ISERROR(SEARCH("4 - Zona de riesgo Alta",AL64)))</formula>
    </cfRule>
    <cfRule type="containsText" dxfId="804" priority="19" operator="containsText" text="3 - Zona de riesgo Moderada">
      <formula>NOT(ISERROR(SEARCH("3 - Zona de riesgo Moderada",AL64)))</formula>
    </cfRule>
    <cfRule type="containsText" dxfId="803" priority="20" operator="containsText" text="2 - Zona de riesgo Baja">
      <formula>NOT(ISERROR(SEARCH("2 - Zona de riesgo Baja",AL64)))</formula>
    </cfRule>
    <cfRule type="containsText" dxfId="802" priority="21" operator="containsText" text=" 1 - Zona de riesgo Baja">
      <formula>NOT(ISERROR(SEARCH(" 1 - Zona de riesgo Baja",AL64)))</formula>
    </cfRule>
  </conditionalFormatting>
  <dataValidations count="2">
    <dataValidation type="list" allowBlank="1" showInputMessage="1" showErrorMessage="1" sqref="X36 Y42:Y45">
      <formula1>$BB$33:$BB$35</formula1>
    </dataValidation>
    <dataValidation allowBlank="1" showInputMessage="1" showErrorMessage="1" sqref="U18 U46 U49 U51 U53 U12:U13 U59"/>
  </dataValidations>
  <hyperlinks>
    <hyperlink ref="X9:AE9" location="'Califique el control'!A1" display="Califique el control"/>
  </hyperlinks>
  <pageMargins left="0.70866141732283472" right="0.70866141732283472" top="0.98425196850393704" bottom="0.74803149606299213" header="0.19685039370078741" footer="0.31496062992125984"/>
  <pageSetup scale="50" orientation="landscape" r:id="rId1"/>
  <headerFooter>
    <oddHeader>&amp;L&amp;G&amp;C
MATRIZ DE IDENTIFICACIÓN Y SEGUIMIENTO A LOS 
RIESGOS INSTITUCIONALES&amp;R]</oddHeader>
    <oddFooter>&amp;R&amp;G
&amp;9SG-FM-043.V6</oddFooter>
  </headerFooter>
  <drawing r:id="rId2"/>
  <legacyDrawing r:id="rId3"/>
  <legacyDrawingHF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40"/>
  <sheetViews>
    <sheetView showGridLines="0" showRuler="0" showWhiteSpace="0" topLeftCell="AM22" zoomScale="75" zoomScaleNormal="75" zoomScaleSheetLayoutView="110" workbookViewId="0">
      <selection activeCell="AS15" sqref="AS15"/>
    </sheetView>
  </sheetViews>
  <sheetFormatPr baseColWidth="10" defaultColWidth="11.42578125" defaultRowHeight="14.25" x14ac:dyDescent="0.2"/>
  <cols>
    <col min="1" max="1" width="15.5703125" style="98" customWidth="1"/>
    <col min="2" max="2" width="28.5703125" style="98" customWidth="1"/>
    <col min="3" max="4" width="18.42578125" style="98" customWidth="1"/>
    <col min="5" max="5" width="17.5703125" style="98" customWidth="1"/>
    <col min="6" max="6" width="19.5703125" style="98" customWidth="1"/>
    <col min="7" max="7" width="37.42578125" style="98" customWidth="1"/>
    <col min="8" max="8" width="19" style="98" customWidth="1"/>
    <col min="9" max="9" width="25.7109375" style="98" customWidth="1"/>
    <col min="10" max="10" width="12.7109375" style="98" customWidth="1"/>
    <col min="11" max="12" width="11.42578125" style="98"/>
    <col min="13" max="13" width="18.42578125" style="98" customWidth="1"/>
    <col min="14" max="14" width="29.5703125" style="98" customWidth="1"/>
    <col min="15" max="17" width="26.7109375" style="98" customWidth="1"/>
    <col min="18" max="18" width="13" style="98" customWidth="1"/>
    <col min="19" max="19" width="10" style="98" customWidth="1"/>
    <col min="20" max="20" width="14.42578125" style="98" customWidth="1"/>
    <col min="21" max="21" width="13" style="98" customWidth="1"/>
    <col min="22" max="22" width="0.140625" style="98" customWidth="1"/>
    <col min="23" max="23" width="17.85546875" style="221" customWidth="1"/>
    <col min="24" max="24" width="54.5703125" style="98" customWidth="1"/>
    <col min="25" max="28" width="31.85546875" style="98" customWidth="1"/>
    <col min="29" max="36" width="25" style="98" customWidth="1"/>
    <col min="37" max="37" width="9.28515625" style="98" customWidth="1"/>
    <col min="38" max="38" width="7.42578125" style="98" customWidth="1"/>
    <col min="39" max="39" width="11.85546875" style="98" customWidth="1"/>
    <col min="40" max="40" width="15" style="98" customWidth="1"/>
    <col min="41" max="41" width="15.28515625" style="98" customWidth="1"/>
    <col min="42" max="42" width="21" style="98" customWidth="1"/>
    <col min="43" max="43" width="32.85546875" style="98" customWidth="1"/>
    <col min="44" max="44" width="25.85546875" style="98" customWidth="1"/>
    <col min="45" max="45" width="14.5703125" style="98" customWidth="1"/>
    <col min="46" max="46" width="16.28515625" style="98" customWidth="1"/>
    <col min="47" max="47" width="15.140625" style="98" customWidth="1"/>
    <col min="48" max="48" width="11.42578125" style="98"/>
    <col min="49" max="49" width="15.140625" style="98" customWidth="1"/>
    <col min="50" max="53" width="26.42578125" style="98" customWidth="1"/>
    <col min="54" max="54" width="15.5703125" style="98" customWidth="1"/>
    <col min="55" max="16384" width="11.42578125" style="98"/>
  </cols>
  <sheetData>
    <row r="1" spans="1:62" customFormat="1" ht="26.25" customHeight="1" x14ac:dyDescent="0.25">
      <c r="A1" s="186"/>
      <c r="B1" s="185"/>
      <c r="C1" s="519" t="s">
        <v>695</v>
      </c>
      <c r="D1" s="519"/>
      <c r="E1" s="519"/>
      <c r="F1" s="519"/>
      <c r="G1" s="519"/>
      <c r="H1" s="179" t="s">
        <v>694</v>
      </c>
      <c r="I1" s="182" t="s">
        <v>693</v>
      </c>
      <c r="J1" s="105"/>
      <c r="K1" s="105"/>
      <c r="L1" s="105"/>
      <c r="M1" s="105"/>
      <c r="N1" s="105"/>
      <c r="O1" s="105"/>
      <c r="P1" s="105"/>
      <c r="Q1" s="105"/>
      <c r="R1" s="105"/>
      <c r="S1" s="105"/>
      <c r="T1" s="105"/>
      <c r="U1" s="105"/>
      <c r="V1" s="105"/>
      <c r="W1" s="187"/>
      <c r="X1" s="105"/>
      <c r="Y1" s="105"/>
      <c r="Z1" s="105"/>
      <c r="AA1" s="105"/>
      <c r="AB1" s="105"/>
      <c r="AC1" s="105"/>
      <c r="AD1" s="105"/>
      <c r="AE1" s="105"/>
      <c r="AF1" s="105"/>
      <c r="AG1" s="105"/>
      <c r="AH1" s="105"/>
      <c r="AI1" s="105"/>
      <c r="AJ1" s="105"/>
    </row>
    <row r="2" spans="1:62" customFormat="1" ht="22.5" customHeight="1" x14ac:dyDescent="0.25">
      <c r="A2" s="184"/>
      <c r="B2" s="183"/>
      <c r="C2" s="520" t="s">
        <v>692</v>
      </c>
      <c r="D2" s="521"/>
      <c r="E2" s="521"/>
      <c r="F2" s="521"/>
      <c r="G2" s="522"/>
      <c r="H2" s="179" t="s">
        <v>691</v>
      </c>
      <c r="I2" s="182">
        <v>1</v>
      </c>
      <c r="J2" s="105"/>
      <c r="K2" s="105"/>
      <c r="L2" s="105"/>
      <c r="M2" s="105"/>
      <c r="N2" s="105"/>
      <c r="O2" s="105"/>
      <c r="P2" s="105"/>
      <c r="Q2" s="105"/>
      <c r="R2" s="105"/>
      <c r="S2" s="105"/>
      <c r="T2" s="105"/>
      <c r="U2" s="105"/>
      <c r="V2" s="105"/>
      <c r="W2" s="187"/>
      <c r="X2" s="105"/>
      <c r="Y2" s="105"/>
      <c r="Z2" s="105"/>
      <c r="AA2" s="105"/>
      <c r="AB2" s="105"/>
      <c r="AC2" s="105"/>
      <c r="AD2" s="105"/>
      <c r="AE2" s="105"/>
      <c r="AF2" s="105"/>
      <c r="AG2" s="105"/>
      <c r="AH2" s="105"/>
      <c r="AI2" s="105"/>
      <c r="AJ2" s="105"/>
    </row>
    <row r="3" spans="1:62" customFormat="1" ht="22.5" customHeight="1" x14ac:dyDescent="0.25">
      <c r="A3" s="181"/>
      <c r="B3" s="180"/>
      <c r="C3" s="523"/>
      <c r="D3" s="524"/>
      <c r="E3" s="524"/>
      <c r="F3" s="524"/>
      <c r="G3" s="525"/>
      <c r="H3" s="179" t="s">
        <v>690</v>
      </c>
      <c r="I3" s="178">
        <v>44120</v>
      </c>
      <c r="J3" s="105"/>
      <c r="K3" s="105"/>
      <c r="L3" s="105"/>
      <c r="M3" s="105"/>
      <c r="N3" s="105"/>
      <c r="O3" s="105"/>
      <c r="P3" s="105"/>
      <c r="Q3" s="105"/>
      <c r="R3" s="105"/>
      <c r="S3" s="105"/>
      <c r="T3" s="105"/>
      <c r="U3" s="105"/>
      <c r="V3" s="105"/>
      <c r="W3" s="187"/>
      <c r="X3" s="105"/>
      <c r="Y3" s="105"/>
      <c r="Z3" s="105"/>
      <c r="AA3" s="105"/>
      <c r="AB3" s="105"/>
      <c r="AC3" s="105"/>
      <c r="AD3" s="105"/>
      <c r="AE3" s="105"/>
      <c r="AF3" s="105"/>
      <c r="AG3" s="105"/>
      <c r="AH3" s="105"/>
      <c r="AI3" s="105"/>
      <c r="AJ3" s="105"/>
    </row>
    <row r="4" spans="1:62" s="173" customFormat="1" ht="49.5" customHeight="1" x14ac:dyDescent="0.2">
      <c r="N4" s="176"/>
      <c r="W4" s="188"/>
      <c r="X4" s="526"/>
      <c r="Y4" s="526"/>
      <c r="Z4" s="526"/>
      <c r="AA4" s="526"/>
      <c r="AB4" s="526"/>
      <c r="AC4" s="526"/>
      <c r="AD4" s="526"/>
      <c r="AE4" s="526"/>
      <c r="AF4" s="526"/>
      <c r="AG4" s="175"/>
      <c r="AH4" s="175"/>
      <c r="AI4" s="175"/>
      <c r="AJ4" s="175"/>
    </row>
    <row r="5" spans="1:62" customFormat="1" ht="51" customHeight="1" x14ac:dyDescent="0.25">
      <c r="A5" s="530" t="s">
        <v>696</v>
      </c>
      <c r="B5" s="531"/>
      <c r="C5" s="531"/>
      <c r="D5" s="531"/>
      <c r="E5" s="531"/>
      <c r="F5" s="531"/>
      <c r="G5" s="531"/>
      <c r="H5" s="531"/>
      <c r="I5" s="531"/>
      <c r="J5" s="531"/>
      <c r="K5" s="531"/>
      <c r="L5" s="531"/>
      <c r="M5" s="531"/>
      <c r="N5" s="531"/>
      <c r="O5" s="531"/>
      <c r="P5" s="531"/>
      <c r="Q5" s="531"/>
      <c r="R5" s="531"/>
      <c r="S5" s="531"/>
      <c r="T5" s="531"/>
      <c r="U5" s="531"/>
      <c r="V5" s="531"/>
      <c r="W5" s="531"/>
      <c r="X5" s="531"/>
      <c r="Y5" s="531"/>
      <c r="Z5" s="531"/>
      <c r="AA5" s="531"/>
      <c r="AB5" s="531"/>
      <c r="AC5" s="531"/>
      <c r="AD5" s="531"/>
      <c r="AE5" s="531"/>
      <c r="AF5" s="531"/>
      <c r="AG5" s="531"/>
      <c r="AH5" s="531"/>
      <c r="AI5" s="531"/>
      <c r="AJ5" s="531"/>
      <c r="AK5" s="531"/>
      <c r="AL5" s="531"/>
      <c r="AM5" s="531"/>
      <c r="AN5" s="531"/>
      <c r="AO5" s="531"/>
      <c r="AP5" s="105"/>
      <c r="AQ5" s="105"/>
      <c r="AR5" s="105"/>
      <c r="AS5" s="105"/>
      <c r="AT5" s="105"/>
      <c r="AU5" s="105"/>
      <c r="AV5" s="105"/>
      <c r="AW5" s="105"/>
      <c r="AX5" s="105"/>
      <c r="AY5" s="105"/>
      <c r="AZ5" s="105"/>
      <c r="BA5" s="105"/>
      <c r="BB5" s="105"/>
      <c r="BC5" s="105"/>
      <c r="BD5" s="105"/>
      <c r="BE5" s="105"/>
      <c r="BF5" s="105"/>
      <c r="BG5" s="105"/>
      <c r="BH5" s="105"/>
      <c r="BI5" s="105"/>
      <c r="BJ5" s="105"/>
    </row>
    <row r="6" spans="1:62" s="135" customFormat="1" ht="12.75" customHeight="1" x14ac:dyDescent="0.2">
      <c r="N6" s="172"/>
      <c r="O6" s="169"/>
      <c r="P6" s="169"/>
      <c r="Q6" s="169"/>
      <c r="R6" s="169"/>
      <c r="S6" s="169"/>
      <c r="T6" s="169"/>
      <c r="U6" s="169"/>
      <c r="V6" s="169"/>
      <c r="W6" s="189"/>
      <c r="X6" s="169"/>
      <c r="Y6" s="169"/>
      <c r="Z6" s="169"/>
      <c r="AA6" s="169"/>
      <c r="AB6" s="169"/>
      <c r="AC6" s="169"/>
      <c r="AD6" s="169"/>
      <c r="AE6" s="169"/>
      <c r="AF6" s="169"/>
      <c r="AG6" s="169"/>
      <c r="AH6" s="169"/>
      <c r="AI6" s="169"/>
      <c r="AJ6" s="169"/>
      <c r="AK6" s="538" t="s">
        <v>688</v>
      </c>
      <c r="AL6" s="539"/>
      <c r="AM6" s="539"/>
      <c r="AN6" s="539"/>
      <c r="AO6" s="540"/>
      <c r="AP6" s="169"/>
    </row>
    <row r="7" spans="1:62" ht="15.75" customHeight="1" x14ac:dyDescent="0.2">
      <c r="A7" s="532" t="s">
        <v>687</v>
      </c>
      <c r="B7" s="533"/>
      <c r="C7" s="533"/>
      <c r="D7" s="533"/>
      <c r="E7" s="533"/>
      <c r="F7" s="533"/>
      <c r="G7" s="533"/>
      <c r="H7" s="533"/>
      <c r="I7" s="533"/>
      <c r="J7" s="533"/>
      <c r="K7" s="533"/>
      <c r="L7" s="533"/>
      <c r="M7" s="533"/>
      <c r="N7" s="533"/>
      <c r="O7" s="534"/>
      <c r="P7" s="170"/>
      <c r="Q7" s="170"/>
      <c r="R7" s="519" t="s">
        <v>686</v>
      </c>
      <c r="S7" s="519"/>
      <c r="T7" s="519"/>
      <c r="U7" s="519"/>
      <c r="V7" s="519"/>
      <c r="W7" s="519"/>
      <c r="X7" s="169"/>
      <c r="Y7" s="169"/>
      <c r="Z7" s="169"/>
      <c r="AA7" s="169"/>
      <c r="AB7" s="169"/>
      <c r="AC7" s="169"/>
      <c r="AD7" s="169"/>
      <c r="AE7" s="169"/>
      <c r="AF7" s="169"/>
      <c r="AG7" s="169"/>
      <c r="AH7" s="169"/>
      <c r="AI7" s="169"/>
      <c r="AJ7" s="169"/>
      <c r="AK7" s="541"/>
      <c r="AL7" s="542"/>
      <c r="AM7" s="542"/>
      <c r="AN7" s="542"/>
      <c r="AO7" s="543"/>
      <c r="AP7" s="169"/>
    </row>
    <row r="8" spans="1:62" ht="29.25" customHeight="1" x14ac:dyDescent="0.2">
      <c r="A8" s="535"/>
      <c r="B8" s="536"/>
      <c r="C8" s="536"/>
      <c r="D8" s="536"/>
      <c r="E8" s="536"/>
      <c r="F8" s="536"/>
      <c r="G8" s="536"/>
      <c r="H8" s="536"/>
      <c r="I8" s="536"/>
      <c r="J8" s="536"/>
      <c r="K8" s="536"/>
      <c r="L8" s="536"/>
      <c r="M8" s="536"/>
      <c r="N8" s="536"/>
      <c r="O8" s="537"/>
      <c r="P8" s="168"/>
      <c r="Q8" s="168"/>
      <c r="R8" s="519"/>
      <c r="S8" s="519"/>
      <c r="T8" s="519"/>
      <c r="U8" s="519"/>
      <c r="V8" s="519"/>
      <c r="W8" s="519"/>
      <c r="X8" s="527" t="s">
        <v>685</v>
      </c>
      <c r="Y8" s="527"/>
      <c r="Z8" s="527"/>
      <c r="AA8" s="527"/>
      <c r="AB8" s="527"/>
      <c r="AC8" s="528"/>
      <c r="AD8" s="528"/>
      <c r="AE8" s="528"/>
      <c r="AF8" s="528"/>
      <c r="AG8" s="528"/>
      <c r="AH8" s="529"/>
      <c r="AI8" s="529"/>
      <c r="AJ8" s="529"/>
      <c r="AK8" s="544"/>
      <c r="AL8" s="545"/>
      <c r="AM8" s="545"/>
      <c r="AN8" s="545"/>
      <c r="AO8" s="546"/>
    </row>
    <row r="9" spans="1:62" ht="51" customHeight="1" x14ac:dyDescent="0.2">
      <c r="A9" s="550" t="s">
        <v>684</v>
      </c>
      <c r="B9" s="547" t="s">
        <v>683</v>
      </c>
      <c r="C9" s="547" t="s">
        <v>682</v>
      </c>
      <c r="D9" s="547" t="s">
        <v>681</v>
      </c>
      <c r="E9" s="547" t="s">
        <v>680</v>
      </c>
      <c r="F9" s="550" t="s">
        <v>679</v>
      </c>
      <c r="G9" s="547" t="s">
        <v>678</v>
      </c>
      <c r="H9" s="547" t="s">
        <v>677</v>
      </c>
      <c r="I9" s="547" t="s">
        <v>676</v>
      </c>
      <c r="J9" s="547" t="s">
        <v>675</v>
      </c>
      <c r="K9" s="547" t="s">
        <v>674</v>
      </c>
      <c r="L9" s="547" t="s">
        <v>673</v>
      </c>
      <c r="M9" s="553" t="s">
        <v>672</v>
      </c>
      <c r="N9" s="554"/>
      <c r="O9" s="167"/>
      <c r="P9" s="166"/>
      <c r="Q9" s="166"/>
      <c r="R9" s="549" t="s">
        <v>91</v>
      </c>
      <c r="S9" s="166"/>
      <c r="T9" s="549" t="s">
        <v>93</v>
      </c>
      <c r="U9" s="190"/>
      <c r="V9" s="549" t="s">
        <v>32</v>
      </c>
      <c r="W9" s="613" t="s">
        <v>671</v>
      </c>
      <c r="X9" s="550" t="s">
        <v>670</v>
      </c>
      <c r="Y9" s="547" t="s">
        <v>697</v>
      </c>
      <c r="Z9" s="547" t="s">
        <v>698</v>
      </c>
      <c r="AA9" s="547" t="s">
        <v>699</v>
      </c>
      <c r="AB9" s="547" t="s">
        <v>700</v>
      </c>
      <c r="AC9" s="515" t="s">
        <v>669</v>
      </c>
      <c r="AD9" s="516"/>
      <c r="AE9" s="516"/>
      <c r="AF9" s="516"/>
      <c r="AG9" s="516"/>
      <c r="AH9" s="516"/>
      <c r="AI9" s="516"/>
      <c r="AJ9" s="517"/>
      <c r="AK9" s="511" t="s">
        <v>91</v>
      </c>
      <c r="AL9" s="165"/>
      <c r="AM9" s="165"/>
      <c r="AN9" s="511" t="s">
        <v>93</v>
      </c>
      <c r="AO9" s="509" t="s">
        <v>668</v>
      </c>
    </row>
    <row r="10" spans="1:62" ht="63.6" customHeight="1" x14ac:dyDescent="0.2">
      <c r="A10" s="550"/>
      <c r="B10" s="548"/>
      <c r="C10" s="548"/>
      <c r="D10" s="548"/>
      <c r="E10" s="548"/>
      <c r="F10" s="550"/>
      <c r="G10" s="548"/>
      <c r="H10" s="548"/>
      <c r="I10" s="548"/>
      <c r="J10" s="548"/>
      <c r="K10" s="548"/>
      <c r="L10" s="548"/>
      <c r="M10" s="164" t="s">
        <v>667</v>
      </c>
      <c r="N10" s="164" t="s">
        <v>666</v>
      </c>
      <c r="O10" s="163" t="s">
        <v>665</v>
      </c>
      <c r="P10" s="163" t="s">
        <v>664</v>
      </c>
      <c r="Q10" s="163" t="s">
        <v>663</v>
      </c>
      <c r="R10" s="512"/>
      <c r="S10" s="161" t="s">
        <v>32</v>
      </c>
      <c r="T10" s="512"/>
      <c r="U10" s="191" t="s">
        <v>32</v>
      </c>
      <c r="V10" s="512"/>
      <c r="W10" s="614"/>
      <c r="X10" s="550"/>
      <c r="Y10" s="548"/>
      <c r="Z10" s="548"/>
      <c r="AA10" s="548"/>
      <c r="AB10" s="548"/>
      <c r="AC10" s="162" t="s">
        <v>662</v>
      </c>
      <c r="AD10" s="162" t="s">
        <v>660</v>
      </c>
      <c r="AE10" s="162" t="s">
        <v>661</v>
      </c>
      <c r="AF10" s="162" t="s">
        <v>660</v>
      </c>
      <c r="AG10" s="162" t="s">
        <v>659</v>
      </c>
      <c r="AH10" s="162" t="s">
        <v>658</v>
      </c>
      <c r="AI10" s="162" t="s">
        <v>657</v>
      </c>
      <c r="AJ10" s="162" t="s">
        <v>656</v>
      </c>
      <c r="AK10" s="512"/>
      <c r="AL10" s="161" t="s">
        <v>32</v>
      </c>
      <c r="AM10" s="161" t="s">
        <v>32</v>
      </c>
      <c r="AN10" s="512"/>
      <c r="AO10" s="510"/>
      <c r="AP10" s="507" t="s">
        <v>655</v>
      </c>
      <c r="AQ10" s="507" t="s">
        <v>654</v>
      </c>
      <c r="AR10" s="508" t="s">
        <v>653</v>
      </c>
      <c r="AS10" s="507" t="s">
        <v>652</v>
      </c>
      <c r="AT10" s="507" t="s">
        <v>651</v>
      </c>
      <c r="AU10" s="507" t="s">
        <v>650</v>
      </c>
      <c r="AV10" s="507" t="s">
        <v>649</v>
      </c>
      <c r="AW10" s="507" t="s">
        <v>648</v>
      </c>
      <c r="AX10" s="507" t="s">
        <v>647</v>
      </c>
      <c r="AY10" s="160" t="s">
        <v>646</v>
      </c>
      <c r="AZ10" s="160" t="s">
        <v>645</v>
      </c>
      <c r="BA10" s="160" t="s">
        <v>644</v>
      </c>
      <c r="BB10" s="507" t="s">
        <v>643</v>
      </c>
      <c r="BE10" s="119"/>
    </row>
    <row r="11" spans="1:62" ht="0.6" customHeight="1" x14ac:dyDescent="0.2">
      <c r="N11" s="159"/>
      <c r="O11" s="158"/>
      <c r="P11" s="158"/>
      <c r="Q11" s="158"/>
      <c r="R11" s="154"/>
      <c r="S11" s="154"/>
      <c r="T11" s="153"/>
      <c r="U11" s="153"/>
      <c r="V11" s="153"/>
      <c r="W11" s="192"/>
      <c r="X11" s="158"/>
      <c r="Y11" s="158"/>
      <c r="Z11" s="158"/>
      <c r="AA11" s="158"/>
      <c r="AB11" s="158"/>
      <c r="AC11" s="157"/>
      <c r="AD11" s="156"/>
      <c r="AE11" s="156"/>
      <c r="AF11" s="156"/>
      <c r="AG11" s="156"/>
      <c r="AH11" s="155"/>
      <c r="AI11" s="155"/>
      <c r="AJ11" s="155"/>
      <c r="AK11" s="154"/>
      <c r="AL11" s="154"/>
      <c r="AM11" s="154"/>
      <c r="AN11" s="153"/>
      <c r="AO11" s="152"/>
      <c r="AP11" s="508"/>
      <c r="AQ11" s="508"/>
      <c r="AR11" s="518"/>
      <c r="AS11" s="508"/>
      <c r="AT11" s="508"/>
      <c r="AU11" s="508"/>
      <c r="AV11" s="508"/>
      <c r="AW11" s="508"/>
      <c r="AX11" s="508"/>
      <c r="AY11" s="151"/>
      <c r="AZ11" s="151"/>
      <c r="BA11" s="151"/>
      <c r="BB11" s="508"/>
      <c r="BE11" s="119"/>
    </row>
    <row r="12" spans="1:62" s="135" customFormat="1" ht="408.6" customHeight="1" x14ac:dyDescent="0.2">
      <c r="A12" s="193">
        <v>1</v>
      </c>
      <c r="B12" s="193" t="s">
        <v>701</v>
      </c>
      <c r="C12" s="194" t="s">
        <v>702</v>
      </c>
      <c r="D12" s="194" t="s">
        <v>703</v>
      </c>
      <c r="E12" s="195" t="s">
        <v>704</v>
      </c>
      <c r="F12" s="195" t="s">
        <v>705</v>
      </c>
      <c r="G12" s="194" t="s">
        <v>706</v>
      </c>
      <c r="H12" s="194" t="s">
        <v>2</v>
      </c>
      <c r="I12" s="194" t="s">
        <v>291</v>
      </c>
      <c r="J12" s="193" t="s">
        <v>279</v>
      </c>
      <c r="K12" s="193" t="s">
        <v>279</v>
      </c>
      <c r="L12" s="193" t="s">
        <v>289</v>
      </c>
      <c r="M12" s="194" t="s">
        <v>707</v>
      </c>
      <c r="N12" s="196" t="s">
        <v>708</v>
      </c>
      <c r="O12" s="196" t="s">
        <v>290</v>
      </c>
      <c r="P12" s="196" t="s">
        <v>376</v>
      </c>
      <c r="Q12" s="196" t="s">
        <v>709</v>
      </c>
      <c r="R12" s="196" t="s">
        <v>637</v>
      </c>
      <c r="S12" s="197">
        <v>0.8</v>
      </c>
      <c r="T12" s="198" t="s">
        <v>397</v>
      </c>
      <c r="U12" s="197">
        <v>0.8</v>
      </c>
      <c r="V12" s="199">
        <f>+S12+U12</f>
        <v>1.6</v>
      </c>
      <c r="W12" s="200" t="s">
        <v>103</v>
      </c>
      <c r="X12" s="201" t="s">
        <v>710</v>
      </c>
      <c r="Y12" s="202" t="s">
        <v>711</v>
      </c>
      <c r="Z12" s="202" t="s">
        <v>712</v>
      </c>
      <c r="AA12" s="202" t="s">
        <v>712</v>
      </c>
      <c r="AB12" s="202" t="s">
        <v>712</v>
      </c>
      <c r="AC12" s="193" t="s">
        <v>279</v>
      </c>
      <c r="AD12" s="193" t="s">
        <v>279</v>
      </c>
      <c r="AE12" s="193" t="s">
        <v>279</v>
      </c>
      <c r="AF12" s="193" t="s">
        <v>279</v>
      </c>
      <c r="AG12" s="193" t="s">
        <v>279</v>
      </c>
      <c r="AH12" s="193" t="s">
        <v>279</v>
      </c>
      <c r="AI12" s="193" t="s">
        <v>279</v>
      </c>
      <c r="AJ12" s="193" t="s">
        <v>279</v>
      </c>
      <c r="AK12" s="196" t="s">
        <v>319</v>
      </c>
      <c r="AL12" s="197">
        <v>0.4</v>
      </c>
      <c r="AM12" s="197">
        <v>0.8</v>
      </c>
      <c r="AN12" s="198" t="s">
        <v>397</v>
      </c>
      <c r="AO12" s="203" t="s">
        <v>109</v>
      </c>
      <c r="AP12" s="196" t="s">
        <v>273</v>
      </c>
      <c r="AQ12" s="24" t="s">
        <v>713</v>
      </c>
      <c r="AR12" s="194" t="s">
        <v>714</v>
      </c>
      <c r="AS12" s="204" t="s">
        <v>272</v>
      </c>
      <c r="AT12" s="194" t="s">
        <v>715</v>
      </c>
      <c r="AU12" s="193" t="s">
        <v>160</v>
      </c>
      <c r="AV12" s="205">
        <v>44562</v>
      </c>
      <c r="AW12" s="205">
        <v>44926</v>
      </c>
      <c r="AX12" s="193" t="s">
        <v>716</v>
      </c>
      <c r="AY12" s="194" t="s">
        <v>717</v>
      </c>
      <c r="AZ12" s="193" t="s">
        <v>718</v>
      </c>
      <c r="BA12" s="193" t="s">
        <v>280</v>
      </c>
      <c r="BB12" s="193" t="s">
        <v>279</v>
      </c>
      <c r="BC12" s="206"/>
      <c r="BE12" s="136"/>
    </row>
    <row r="13" spans="1:62" s="135" customFormat="1" ht="211.15" customHeight="1" x14ac:dyDescent="0.2">
      <c r="A13" s="193">
        <v>2</v>
      </c>
      <c r="B13" s="193" t="s">
        <v>701</v>
      </c>
      <c r="C13" s="207" t="s">
        <v>719</v>
      </c>
      <c r="D13" s="194" t="s">
        <v>703</v>
      </c>
      <c r="E13" s="194" t="s">
        <v>720</v>
      </c>
      <c r="F13" s="195" t="s">
        <v>721</v>
      </c>
      <c r="G13" s="194" t="s">
        <v>722</v>
      </c>
      <c r="H13" s="194" t="s">
        <v>2</v>
      </c>
      <c r="I13" s="194" t="s">
        <v>723</v>
      </c>
      <c r="J13" s="193" t="s">
        <v>279</v>
      </c>
      <c r="K13" s="193" t="s">
        <v>279</v>
      </c>
      <c r="L13" s="193" t="s">
        <v>289</v>
      </c>
      <c r="M13" s="194" t="s">
        <v>724</v>
      </c>
      <c r="N13" s="196" t="s">
        <v>725</v>
      </c>
      <c r="O13" s="196" t="s">
        <v>290</v>
      </c>
      <c r="P13" s="196" t="s">
        <v>376</v>
      </c>
      <c r="Q13" s="196" t="s">
        <v>726</v>
      </c>
      <c r="R13" s="196" t="s">
        <v>374</v>
      </c>
      <c r="S13" s="197">
        <v>0.2</v>
      </c>
      <c r="T13" s="198" t="s">
        <v>287</v>
      </c>
      <c r="U13" s="197">
        <v>0.6</v>
      </c>
      <c r="V13" s="199">
        <f>+S13+U13</f>
        <v>0.8</v>
      </c>
      <c r="W13" s="208" t="s">
        <v>101</v>
      </c>
      <c r="X13" s="201" t="s">
        <v>727</v>
      </c>
      <c r="Y13" s="209" t="s">
        <v>712</v>
      </c>
      <c r="Z13" s="202" t="s">
        <v>712</v>
      </c>
      <c r="AA13" s="202" t="s">
        <v>712</v>
      </c>
      <c r="AB13" s="202" t="s">
        <v>712</v>
      </c>
      <c r="AC13" s="193" t="s">
        <v>279</v>
      </c>
      <c r="AD13" s="193" t="s">
        <v>279</v>
      </c>
      <c r="AE13" s="193" t="s">
        <v>279</v>
      </c>
      <c r="AF13" s="193" t="s">
        <v>279</v>
      </c>
      <c r="AG13" s="193" t="s">
        <v>279</v>
      </c>
      <c r="AH13" s="193" t="s">
        <v>279</v>
      </c>
      <c r="AI13" s="193" t="s">
        <v>279</v>
      </c>
      <c r="AJ13" s="193" t="s">
        <v>279</v>
      </c>
      <c r="AK13" s="196" t="s">
        <v>374</v>
      </c>
      <c r="AL13" s="197">
        <v>0.2</v>
      </c>
      <c r="AM13" s="197">
        <v>0.6</v>
      </c>
      <c r="AN13" s="198" t="s">
        <v>287</v>
      </c>
      <c r="AO13" s="203" t="s">
        <v>101</v>
      </c>
      <c r="AP13" s="196" t="s">
        <v>494</v>
      </c>
      <c r="AQ13" s="454" t="s">
        <v>728</v>
      </c>
      <c r="AR13" s="194" t="s">
        <v>729</v>
      </c>
      <c r="AS13" s="204" t="s">
        <v>272</v>
      </c>
      <c r="AT13" s="194" t="s">
        <v>730</v>
      </c>
      <c r="AU13" s="193" t="s">
        <v>156</v>
      </c>
      <c r="AV13" s="210">
        <v>44562</v>
      </c>
      <c r="AW13" s="210">
        <v>44926</v>
      </c>
      <c r="AX13" s="194" t="s">
        <v>731</v>
      </c>
      <c r="AY13" s="194" t="s">
        <v>732</v>
      </c>
      <c r="AZ13" s="194" t="s">
        <v>730</v>
      </c>
      <c r="BA13" s="194" t="s">
        <v>733</v>
      </c>
      <c r="BB13" s="193" t="s">
        <v>279</v>
      </c>
      <c r="BC13" s="206"/>
      <c r="BF13" s="136"/>
    </row>
    <row r="14" spans="1:62" s="213" customFormat="1" ht="170.45" customHeight="1" x14ac:dyDescent="0.25">
      <c r="A14" s="615">
        <v>3</v>
      </c>
      <c r="B14" s="617" t="s">
        <v>701</v>
      </c>
      <c r="C14" s="615" t="s">
        <v>734</v>
      </c>
      <c r="D14" s="615" t="s">
        <v>735</v>
      </c>
      <c r="E14" s="615" t="s">
        <v>736</v>
      </c>
      <c r="F14" s="619" t="s">
        <v>737</v>
      </c>
      <c r="G14" s="615" t="s">
        <v>738</v>
      </c>
      <c r="H14" s="615" t="s">
        <v>2</v>
      </c>
      <c r="I14" s="615" t="s">
        <v>723</v>
      </c>
      <c r="J14" s="617" t="s">
        <v>279</v>
      </c>
      <c r="K14" s="617" t="s">
        <v>279</v>
      </c>
      <c r="L14" s="617" t="s">
        <v>289</v>
      </c>
      <c r="M14" s="615" t="s">
        <v>739</v>
      </c>
      <c r="N14" s="622" t="s">
        <v>740</v>
      </c>
      <c r="O14" s="622" t="s">
        <v>290</v>
      </c>
      <c r="P14" s="622" t="s">
        <v>376</v>
      </c>
      <c r="Q14" s="622" t="s">
        <v>741</v>
      </c>
      <c r="R14" s="622" t="s">
        <v>288</v>
      </c>
      <c r="S14" s="621">
        <v>0.6</v>
      </c>
      <c r="T14" s="631" t="s">
        <v>742</v>
      </c>
      <c r="U14" s="621">
        <v>1</v>
      </c>
      <c r="V14" s="622">
        <v>100</v>
      </c>
      <c r="W14" s="623" t="s">
        <v>743</v>
      </c>
      <c r="X14" s="211" t="s">
        <v>744</v>
      </c>
      <c r="Y14" s="212" t="s">
        <v>712</v>
      </c>
      <c r="Z14" s="212" t="s">
        <v>712</v>
      </c>
      <c r="AA14" s="212" t="s">
        <v>712</v>
      </c>
      <c r="AB14" s="625" t="s">
        <v>712</v>
      </c>
      <c r="AC14" s="193" t="s">
        <v>279</v>
      </c>
      <c r="AD14" s="193" t="s">
        <v>279</v>
      </c>
      <c r="AE14" s="193" t="s">
        <v>279</v>
      </c>
      <c r="AF14" s="193" t="s">
        <v>279</v>
      </c>
      <c r="AG14" s="193" t="s">
        <v>279</v>
      </c>
      <c r="AH14" s="193" t="s">
        <v>279</v>
      </c>
      <c r="AI14" s="193" t="s">
        <v>279</v>
      </c>
      <c r="AJ14" s="193" t="s">
        <v>279</v>
      </c>
      <c r="AK14" s="622" t="s">
        <v>374</v>
      </c>
      <c r="AL14" s="621">
        <v>0.2</v>
      </c>
      <c r="AM14" s="621">
        <v>1</v>
      </c>
      <c r="AN14" s="631" t="s">
        <v>742</v>
      </c>
      <c r="AO14" s="623" t="s">
        <v>743</v>
      </c>
      <c r="AP14" s="622" t="s">
        <v>273</v>
      </c>
      <c r="AQ14" s="627" t="s">
        <v>745</v>
      </c>
      <c r="AR14" s="212" t="s">
        <v>746</v>
      </c>
      <c r="AS14" s="204" t="s">
        <v>272</v>
      </c>
      <c r="AT14" s="615" t="s">
        <v>747</v>
      </c>
      <c r="AU14" s="615" t="s">
        <v>160</v>
      </c>
      <c r="AV14" s="629">
        <v>44562</v>
      </c>
      <c r="AW14" s="629">
        <v>44926</v>
      </c>
      <c r="AX14" s="615" t="s">
        <v>748</v>
      </c>
      <c r="AY14" s="615" t="s">
        <v>749</v>
      </c>
      <c r="AZ14" s="615" t="s">
        <v>750</v>
      </c>
      <c r="BA14" s="615" t="s">
        <v>751</v>
      </c>
      <c r="BB14" s="615" t="s">
        <v>279</v>
      </c>
      <c r="BE14" s="214"/>
    </row>
    <row r="15" spans="1:62" s="213" customFormat="1" ht="170.45" customHeight="1" x14ac:dyDescent="0.25">
      <c r="A15" s="616"/>
      <c r="B15" s="618"/>
      <c r="C15" s="616"/>
      <c r="D15" s="616"/>
      <c r="E15" s="615"/>
      <c r="F15" s="620"/>
      <c r="G15" s="616"/>
      <c r="H15" s="616"/>
      <c r="I15" s="616"/>
      <c r="J15" s="618"/>
      <c r="K15" s="618"/>
      <c r="L15" s="618"/>
      <c r="M15" s="616"/>
      <c r="N15" s="616"/>
      <c r="O15" s="616"/>
      <c r="P15" s="616"/>
      <c r="Q15" s="616"/>
      <c r="R15" s="616"/>
      <c r="S15" s="632"/>
      <c r="T15" s="616"/>
      <c r="U15" s="622"/>
      <c r="V15" s="616"/>
      <c r="W15" s="624"/>
      <c r="X15" s="211" t="s">
        <v>752</v>
      </c>
      <c r="Y15" s="212" t="s">
        <v>712</v>
      </c>
      <c r="Z15" s="212" t="s">
        <v>712</v>
      </c>
      <c r="AA15" s="212" t="s">
        <v>712</v>
      </c>
      <c r="AB15" s="625"/>
      <c r="AC15" s="193" t="s">
        <v>279</v>
      </c>
      <c r="AD15" s="193" t="s">
        <v>279</v>
      </c>
      <c r="AE15" s="193" t="s">
        <v>279</v>
      </c>
      <c r="AF15" s="193" t="s">
        <v>279</v>
      </c>
      <c r="AG15" s="193" t="s">
        <v>279</v>
      </c>
      <c r="AH15" s="193" t="s">
        <v>279</v>
      </c>
      <c r="AI15" s="193" t="s">
        <v>279</v>
      </c>
      <c r="AJ15" s="193" t="s">
        <v>279</v>
      </c>
      <c r="AK15" s="622"/>
      <c r="AL15" s="621"/>
      <c r="AM15" s="622"/>
      <c r="AN15" s="631"/>
      <c r="AO15" s="623"/>
      <c r="AP15" s="622"/>
      <c r="AQ15" s="628"/>
      <c r="AR15" s="212" t="s">
        <v>753</v>
      </c>
      <c r="AS15" s="204" t="s">
        <v>272</v>
      </c>
      <c r="AT15" s="626"/>
      <c r="AU15" s="626"/>
      <c r="AV15" s="630"/>
      <c r="AW15" s="630"/>
      <c r="AX15" s="626"/>
      <c r="AY15" s="626"/>
      <c r="AZ15" s="626"/>
      <c r="BA15" s="626"/>
      <c r="BB15" s="626"/>
      <c r="BE15" s="214"/>
    </row>
    <row r="16" spans="1:62" s="213" customFormat="1" ht="170.45" customHeight="1" x14ac:dyDescent="0.25">
      <c r="A16" s="616"/>
      <c r="B16" s="618"/>
      <c r="C16" s="616"/>
      <c r="D16" s="616"/>
      <c r="E16" s="615"/>
      <c r="F16" s="620"/>
      <c r="G16" s="616"/>
      <c r="H16" s="616"/>
      <c r="I16" s="616"/>
      <c r="J16" s="618"/>
      <c r="K16" s="618"/>
      <c r="L16" s="618"/>
      <c r="M16" s="616"/>
      <c r="N16" s="616"/>
      <c r="O16" s="616"/>
      <c r="P16" s="616"/>
      <c r="Q16" s="616"/>
      <c r="R16" s="616"/>
      <c r="S16" s="632"/>
      <c r="T16" s="616"/>
      <c r="U16" s="622"/>
      <c r="V16" s="616"/>
      <c r="W16" s="624"/>
      <c r="X16" s="211" t="s">
        <v>754</v>
      </c>
      <c r="Y16" s="212" t="s">
        <v>712</v>
      </c>
      <c r="Z16" s="212" t="s">
        <v>712</v>
      </c>
      <c r="AA16" s="212" t="s">
        <v>712</v>
      </c>
      <c r="AB16" s="625"/>
      <c r="AC16" s="193" t="s">
        <v>279</v>
      </c>
      <c r="AD16" s="193" t="s">
        <v>279</v>
      </c>
      <c r="AE16" s="193" t="s">
        <v>279</v>
      </c>
      <c r="AF16" s="193" t="s">
        <v>279</v>
      </c>
      <c r="AG16" s="193" t="s">
        <v>279</v>
      </c>
      <c r="AH16" s="193" t="s">
        <v>279</v>
      </c>
      <c r="AI16" s="193" t="s">
        <v>279</v>
      </c>
      <c r="AJ16" s="193" t="s">
        <v>279</v>
      </c>
      <c r="AK16" s="622"/>
      <c r="AL16" s="621"/>
      <c r="AM16" s="622"/>
      <c r="AN16" s="631"/>
      <c r="AO16" s="623"/>
      <c r="AP16" s="622"/>
      <c r="AQ16" s="628"/>
      <c r="AR16" s="212" t="s">
        <v>755</v>
      </c>
      <c r="AS16" s="204" t="s">
        <v>272</v>
      </c>
      <c r="AT16" s="626"/>
      <c r="AU16" s="626"/>
      <c r="AV16" s="630"/>
      <c r="AW16" s="630"/>
      <c r="AX16" s="626"/>
      <c r="AY16" s="626"/>
      <c r="AZ16" s="626"/>
      <c r="BA16" s="626"/>
      <c r="BB16" s="626"/>
      <c r="BE16" s="214"/>
    </row>
    <row r="17" spans="1:57" s="213" customFormat="1" ht="170.45" customHeight="1" x14ac:dyDescent="0.25">
      <c r="A17" s="616"/>
      <c r="B17" s="618"/>
      <c r="C17" s="616"/>
      <c r="D17" s="616"/>
      <c r="E17" s="615"/>
      <c r="F17" s="620"/>
      <c r="G17" s="616"/>
      <c r="H17" s="616"/>
      <c r="I17" s="616"/>
      <c r="J17" s="618"/>
      <c r="K17" s="618"/>
      <c r="L17" s="618"/>
      <c r="M17" s="616"/>
      <c r="N17" s="616"/>
      <c r="O17" s="616"/>
      <c r="P17" s="616"/>
      <c r="Q17" s="616"/>
      <c r="R17" s="616"/>
      <c r="S17" s="632"/>
      <c r="T17" s="616"/>
      <c r="U17" s="622"/>
      <c r="V17" s="616"/>
      <c r="W17" s="624"/>
      <c r="X17" s="211" t="s">
        <v>756</v>
      </c>
      <c r="Y17" s="212" t="s">
        <v>712</v>
      </c>
      <c r="Z17" s="212" t="s">
        <v>712</v>
      </c>
      <c r="AA17" s="212" t="s">
        <v>712</v>
      </c>
      <c r="AB17" s="625"/>
      <c r="AC17" s="193" t="s">
        <v>279</v>
      </c>
      <c r="AD17" s="193" t="s">
        <v>279</v>
      </c>
      <c r="AE17" s="193" t="s">
        <v>279</v>
      </c>
      <c r="AF17" s="193" t="s">
        <v>279</v>
      </c>
      <c r="AG17" s="193" t="s">
        <v>279</v>
      </c>
      <c r="AH17" s="193" t="s">
        <v>279</v>
      </c>
      <c r="AI17" s="193" t="s">
        <v>279</v>
      </c>
      <c r="AJ17" s="193" t="s">
        <v>279</v>
      </c>
      <c r="AK17" s="622"/>
      <c r="AL17" s="621"/>
      <c r="AM17" s="622"/>
      <c r="AN17" s="631"/>
      <c r="AO17" s="623"/>
      <c r="AP17" s="622"/>
      <c r="AQ17" s="628"/>
      <c r="AR17" s="212" t="s">
        <v>757</v>
      </c>
      <c r="AS17" s="204" t="s">
        <v>272</v>
      </c>
      <c r="AT17" s="626"/>
      <c r="AU17" s="626"/>
      <c r="AV17" s="630"/>
      <c r="AW17" s="630"/>
      <c r="AX17" s="626"/>
      <c r="AY17" s="626"/>
      <c r="AZ17" s="626"/>
      <c r="BA17" s="626"/>
      <c r="BB17" s="626"/>
      <c r="BE17" s="214"/>
    </row>
    <row r="18" spans="1:57" s="213" customFormat="1" ht="170.45" customHeight="1" x14ac:dyDescent="0.25">
      <c r="A18" s="616"/>
      <c r="B18" s="618"/>
      <c r="C18" s="616"/>
      <c r="D18" s="616"/>
      <c r="E18" s="615"/>
      <c r="F18" s="620"/>
      <c r="G18" s="616"/>
      <c r="H18" s="616"/>
      <c r="I18" s="616"/>
      <c r="J18" s="618"/>
      <c r="K18" s="618"/>
      <c r="L18" s="618"/>
      <c r="M18" s="616"/>
      <c r="N18" s="616"/>
      <c r="O18" s="616"/>
      <c r="P18" s="616"/>
      <c r="Q18" s="616"/>
      <c r="R18" s="616"/>
      <c r="S18" s="632"/>
      <c r="T18" s="616"/>
      <c r="U18" s="622"/>
      <c r="V18" s="616"/>
      <c r="W18" s="624"/>
      <c r="X18" s="211" t="s">
        <v>758</v>
      </c>
      <c r="Y18" s="212" t="s">
        <v>712</v>
      </c>
      <c r="Z18" s="212" t="s">
        <v>712</v>
      </c>
      <c r="AA18" s="212" t="s">
        <v>712</v>
      </c>
      <c r="AB18" s="625"/>
      <c r="AC18" s="193" t="s">
        <v>279</v>
      </c>
      <c r="AD18" s="193" t="s">
        <v>279</v>
      </c>
      <c r="AE18" s="193" t="s">
        <v>279</v>
      </c>
      <c r="AF18" s="193" t="s">
        <v>279</v>
      </c>
      <c r="AG18" s="193" t="s">
        <v>279</v>
      </c>
      <c r="AH18" s="193" t="s">
        <v>279</v>
      </c>
      <c r="AI18" s="193" t="s">
        <v>279</v>
      </c>
      <c r="AJ18" s="193" t="s">
        <v>279</v>
      </c>
      <c r="AK18" s="622"/>
      <c r="AL18" s="621"/>
      <c r="AM18" s="622"/>
      <c r="AN18" s="631"/>
      <c r="AO18" s="623"/>
      <c r="AP18" s="622"/>
      <c r="AQ18" s="628"/>
      <c r="AR18" s="212" t="s">
        <v>759</v>
      </c>
      <c r="AS18" s="204" t="s">
        <v>272</v>
      </c>
      <c r="AT18" s="626"/>
      <c r="AU18" s="626"/>
      <c r="AV18" s="630"/>
      <c r="AW18" s="630"/>
      <c r="AX18" s="626"/>
      <c r="AY18" s="626"/>
      <c r="AZ18" s="626"/>
      <c r="BA18" s="626"/>
      <c r="BB18" s="626"/>
      <c r="BE18" s="214"/>
    </row>
    <row r="19" spans="1:57" s="213" customFormat="1" ht="170.45" customHeight="1" x14ac:dyDescent="0.25">
      <c r="A19" s="616"/>
      <c r="B19" s="618"/>
      <c r="C19" s="616"/>
      <c r="D19" s="616"/>
      <c r="E19" s="615"/>
      <c r="F19" s="620"/>
      <c r="G19" s="616"/>
      <c r="H19" s="616"/>
      <c r="I19" s="616"/>
      <c r="J19" s="618"/>
      <c r="K19" s="618"/>
      <c r="L19" s="618"/>
      <c r="M19" s="616"/>
      <c r="N19" s="616"/>
      <c r="O19" s="616"/>
      <c r="P19" s="616"/>
      <c r="Q19" s="616"/>
      <c r="R19" s="616"/>
      <c r="S19" s="632"/>
      <c r="T19" s="616"/>
      <c r="U19" s="622"/>
      <c r="V19" s="616"/>
      <c r="W19" s="624"/>
      <c r="X19" s="211" t="s">
        <v>760</v>
      </c>
      <c r="Y19" s="212" t="s">
        <v>712</v>
      </c>
      <c r="Z19" s="212" t="s">
        <v>712</v>
      </c>
      <c r="AA19" s="212" t="s">
        <v>712</v>
      </c>
      <c r="AB19" s="625"/>
      <c r="AC19" s="193" t="s">
        <v>279</v>
      </c>
      <c r="AD19" s="193" t="s">
        <v>279</v>
      </c>
      <c r="AE19" s="193" t="s">
        <v>279</v>
      </c>
      <c r="AF19" s="193" t="s">
        <v>279</v>
      </c>
      <c r="AG19" s="193" t="s">
        <v>279</v>
      </c>
      <c r="AH19" s="193" t="s">
        <v>279</v>
      </c>
      <c r="AI19" s="193" t="s">
        <v>279</v>
      </c>
      <c r="AJ19" s="193" t="s">
        <v>279</v>
      </c>
      <c r="AK19" s="622"/>
      <c r="AL19" s="621"/>
      <c r="AM19" s="622"/>
      <c r="AN19" s="631"/>
      <c r="AO19" s="623"/>
      <c r="AP19" s="622"/>
      <c r="AQ19" s="628"/>
      <c r="AR19" s="212" t="s">
        <v>761</v>
      </c>
      <c r="AS19" s="204" t="s">
        <v>272</v>
      </c>
      <c r="AT19" s="626"/>
      <c r="AU19" s="626"/>
      <c r="AV19" s="630"/>
      <c r="AW19" s="630"/>
      <c r="AX19" s="626"/>
      <c r="AY19" s="626"/>
      <c r="AZ19" s="626"/>
      <c r="BA19" s="626"/>
      <c r="BB19" s="626"/>
      <c r="BE19" s="214"/>
    </row>
    <row r="20" spans="1:57" s="213" customFormat="1" ht="170.45" customHeight="1" x14ac:dyDescent="0.25">
      <c r="A20" s="616"/>
      <c r="B20" s="618"/>
      <c r="C20" s="616"/>
      <c r="D20" s="616"/>
      <c r="E20" s="615"/>
      <c r="F20" s="620"/>
      <c r="G20" s="616"/>
      <c r="H20" s="616"/>
      <c r="I20" s="616"/>
      <c r="J20" s="618"/>
      <c r="K20" s="618"/>
      <c r="L20" s="618"/>
      <c r="M20" s="616"/>
      <c r="N20" s="616"/>
      <c r="O20" s="616"/>
      <c r="P20" s="616"/>
      <c r="Q20" s="616"/>
      <c r="R20" s="616"/>
      <c r="S20" s="632"/>
      <c r="T20" s="616"/>
      <c r="U20" s="622"/>
      <c r="V20" s="616"/>
      <c r="W20" s="624"/>
      <c r="X20" s="211" t="s">
        <v>762</v>
      </c>
      <c r="Y20" s="212" t="s">
        <v>712</v>
      </c>
      <c r="Z20" s="212" t="s">
        <v>712</v>
      </c>
      <c r="AA20" s="212" t="s">
        <v>712</v>
      </c>
      <c r="AB20" s="625"/>
      <c r="AC20" s="193" t="s">
        <v>279</v>
      </c>
      <c r="AD20" s="193" t="s">
        <v>279</v>
      </c>
      <c r="AE20" s="193" t="s">
        <v>279</v>
      </c>
      <c r="AF20" s="193" t="s">
        <v>279</v>
      </c>
      <c r="AG20" s="193" t="s">
        <v>279</v>
      </c>
      <c r="AH20" s="193" t="s">
        <v>279</v>
      </c>
      <c r="AI20" s="193" t="s">
        <v>279</v>
      </c>
      <c r="AJ20" s="193" t="s">
        <v>279</v>
      </c>
      <c r="AK20" s="622"/>
      <c r="AL20" s="621"/>
      <c r="AM20" s="622"/>
      <c r="AN20" s="631"/>
      <c r="AO20" s="623"/>
      <c r="AP20" s="622"/>
      <c r="AQ20" s="628"/>
      <c r="AR20" s="212" t="s">
        <v>763</v>
      </c>
      <c r="AS20" s="204" t="s">
        <v>272</v>
      </c>
      <c r="AT20" s="626"/>
      <c r="AU20" s="626"/>
      <c r="AV20" s="630"/>
      <c r="AW20" s="630"/>
      <c r="AX20" s="626"/>
      <c r="AY20" s="626"/>
      <c r="AZ20" s="626"/>
      <c r="BA20" s="626"/>
      <c r="BB20" s="626"/>
      <c r="BE20" s="214"/>
    </row>
    <row r="21" spans="1:57" s="135" customFormat="1" ht="280.5" x14ac:dyDescent="0.2">
      <c r="A21" s="193">
        <v>4</v>
      </c>
      <c r="B21" s="193" t="s">
        <v>701</v>
      </c>
      <c r="C21" s="194" t="s">
        <v>702</v>
      </c>
      <c r="D21" s="194" t="s">
        <v>764</v>
      </c>
      <c r="E21" s="194" t="s">
        <v>704</v>
      </c>
      <c r="F21" s="194" t="s">
        <v>765</v>
      </c>
      <c r="G21" s="194" t="s">
        <v>766</v>
      </c>
      <c r="H21" s="194" t="s">
        <v>3</v>
      </c>
      <c r="I21" s="194" t="s">
        <v>291</v>
      </c>
      <c r="J21" s="193" t="s">
        <v>279</v>
      </c>
      <c r="K21" s="193" t="s">
        <v>279</v>
      </c>
      <c r="L21" s="193" t="s">
        <v>289</v>
      </c>
      <c r="M21" s="194" t="s">
        <v>767</v>
      </c>
      <c r="N21" s="196" t="s">
        <v>768</v>
      </c>
      <c r="O21" s="196" t="s">
        <v>290</v>
      </c>
      <c r="P21" s="196" t="s">
        <v>376</v>
      </c>
      <c r="Q21" s="196" t="s">
        <v>769</v>
      </c>
      <c r="R21" s="196" t="s">
        <v>637</v>
      </c>
      <c r="S21" s="197">
        <v>0.8</v>
      </c>
      <c r="T21" s="198" t="s">
        <v>742</v>
      </c>
      <c r="U21" s="197">
        <v>1</v>
      </c>
      <c r="V21" s="199">
        <f>+S21+U21</f>
        <v>1.8</v>
      </c>
      <c r="W21" s="215" t="s">
        <v>743</v>
      </c>
      <c r="X21" s="201" t="s">
        <v>770</v>
      </c>
      <c r="Y21" s="202" t="s">
        <v>279</v>
      </c>
      <c r="Z21" s="202" t="s">
        <v>279</v>
      </c>
      <c r="AA21" s="202" t="s">
        <v>279</v>
      </c>
      <c r="AB21" s="202" t="s">
        <v>279</v>
      </c>
      <c r="AC21" s="193" t="s">
        <v>278</v>
      </c>
      <c r="AD21" s="216">
        <v>0.25</v>
      </c>
      <c r="AE21" s="194" t="s">
        <v>277</v>
      </c>
      <c r="AF21" s="216">
        <v>0.15</v>
      </c>
      <c r="AG21" s="216">
        <f>+AD21+AF21</f>
        <v>0.4</v>
      </c>
      <c r="AH21" s="207" t="s">
        <v>276</v>
      </c>
      <c r="AI21" s="207" t="s">
        <v>275</v>
      </c>
      <c r="AJ21" s="194" t="s">
        <v>274</v>
      </c>
      <c r="AK21" s="196" t="s">
        <v>288</v>
      </c>
      <c r="AL21" s="197">
        <v>0.6</v>
      </c>
      <c r="AM21" s="197">
        <v>1</v>
      </c>
      <c r="AN21" s="198" t="s">
        <v>742</v>
      </c>
      <c r="AO21" s="217" t="s">
        <v>743</v>
      </c>
      <c r="AP21" s="196" t="s">
        <v>273</v>
      </c>
      <c r="AQ21" s="454" t="s">
        <v>771</v>
      </c>
      <c r="AR21" s="194" t="s">
        <v>772</v>
      </c>
      <c r="AS21" s="204" t="s">
        <v>272</v>
      </c>
      <c r="AT21" s="194" t="s">
        <v>773</v>
      </c>
      <c r="AU21" s="194" t="s">
        <v>156</v>
      </c>
      <c r="AV21" s="205">
        <v>44562</v>
      </c>
      <c r="AW21" s="205">
        <v>44926</v>
      </c>
      <c r="AX21" s="194" t="s">
        <v>774</v>
      </c>
      <c r="AY21" s="194" t="s">
        <v>775</v>
      </c>
      <c r="AZ21" s="194" t="s">
        <v>776</v>
      </c>
      <c r="BA21" s="194" t="s">
        <v>280</v>
      </c>
      <c r="BB21" s="194" t="s">
        <v>279</v>
      </c>
      <c r="BC21" s="206"/>
      <c r="BE21" s="136"/>
    </row>
    <row r="22" spans="1:57" s="135" customFormat="1" ht="281.45" customHeight="1" x14ac:dyDescent="0.2">
      <c r="A22" s="193">
        <v>5</v>
      </c>
      <c r="B22" s="193" t="s">
        <v>701</v>
      </c>
      <c r="C22" s="194" t="s">
        <v>702</v>
      </c>
      <c r="D22" s="194" t="s">
        <v>764</v>
      </c>
      <c r="E22" s="194" t="s">
        <v>704</v>
      </c>
      <c r="F22" s="194" t="s">
        <v>777</v>
      </c>
      <c r="G22" s="194" t="s">
        <v>778</v>
      </c>
      <c r="H22" s="194" t="s">
        <v>3</v>
      </c>
      <c r="I22" s="194" t="s">
        <v>291</v>
      </c>
      <c r="J22" s="194" t="s">
        <v>279</v>
      </c>
      <c r="K22" s="194" t="s">
        <v>279</v>
      </c>
      <c r="L22" s="193" t="s">
        <v>289</v>
      </c>
      <c r="M22" s="194" t="s">
        <v>779</v>
      </c>
      <c r="N22" s="196" t="s">
        <v>780</v>
      </c>
      <c r="O22" s="196" t="s">
        <v>290</v>
      </c>
      <c r="P22" s="196" t="s">
        <v>781</v>
      </c>
      <c r="Q22" s="196" t="s">
        <v>782</v>
      </c>
      <c r="R22" s="196" t="s">
        <v>637</v>
      </c>
      <c r="S22" s="197">
        <v>0.8</v>
      </c>
      <c r="T22" s="198" t="s">
        <v>742</v>
      </c>
      <c r="U22" s="197">
        <v>1</v>
      </c>
      <c r="V22" s="196">
        <f>+S22+U22</f>
        <v>1.8</v>
      </c>
      <c r="W22" s="215" t="s">
        <v>743</v>
      </c>
      <c r="X22" s="201" t="s">
        <v>783</v>
      </c>
      <c r="Y22" s="202" t="s">
        <v>279</v>
      </c>
      <c r="Z22" s="202" t="s">
        <v>279</v>
      </c>
      <c r="AA22" s="202" t="s">
        <v>279</v>
      </c>
      <c r="AB22" s="202" t="s">
        <v>279</v>
      </c>
      <c r="AC22" s="193" t="s">
        <v>278</v>
      </c>
      <c r="AD22" s="216">
        <v>0.25</v>
      </c>
      <c r="AE22" s="194" t="s">
        <v>277</v>
      </c>
      <c r="AF22" s="216">
        <v>0.15</v>
      </c>
      <c r="AG22" s="216">
        <f>AD22+AF22</f>
        <v>0.4</v>
      </c>
      <c r="AH22" s="207" t="s">
        <v>276</v>
      </c>
      <c r="AI22" s="207" t="s">
        <v>275</v>
      </c>
      <c r="AJ22" s="194" t="s">
        <v>274</v>
      </c>
      <c r="AK22" s="196" t="s">
        <v>288</v>
      </c>
      <c r="AL22" s="197">
        <v>0.6</v>
      </c>
      <c r="AM22" s="197">
        <v>0.4</v>
      </c>
      <c r="AN22" s="198" t="s">
        <v>784</v>
      </c>
      <c r="AO22" s="203" t="s">
        <v>115</v>
      </c>
      <c r="AP22" s="196" t="s">
        <v>273</v>
      </c>
      <c r="AQ22" s="454" t="s">
        <v>785</v>
      </c>
      <c r="AR22" s="194" t="s">
        <v>786</v>
      </c>
      <c r="AS22" s="204" t="s">
        <v>272</v>
      </c>
      <c r="AT22" s="194" t="s">
        <v>787</v>
      </c>
      <c r="AU22" s="194" t="s">
        <v>156</v>
      </c>
      <c r="AV22" s="205">
        <v>44562</v>
      </c>
      <c r="AW22" s="205">
        <v>44926</v>
      </c>
      <c r="AX22" s="194" t="s">
        <v>774</v>
      </c>
      <c r="AY22" s="194" t="s">
        <v>775</v>
      </c>
      <c r="AZ22" s="194" t="s">
        <v>788</v>
      </c>
      <c r="BA22" s="194" t="s">
        <v>280</v>
      </c>
      <c r="BB22" s="194" t="s">
        <v>279</v>
      </c>
      <c r="BC22" s="206"/>
      <c r="BE22" s="136"/>
    </row>
    <row r="23" spans="1:57" s="135" customFormat="1" ht="333" customHeight="1" x14ac:dyDescent="0.2">
      <c r="A23" s="617">
        <v>6</v>
      </c>
      <c r="B23" s="617" t="s">
        <v>701</v>
      </c>
      <c r="C23" s="615" t="s">
        <v>702</v>
      </c>
      <c r="D23" s="615" t="s">
        <v>789</v>
      </c>
      <c r="E23" s="615" t="s">
        <v>704</v>
      </c>
      <c r="F23" s="615" t="s">
        <v>790</v>
      </c>
      <c r="G23" s="615" t="s">
        <v>791</v>
      </c>
      <c r="H23" s="615" t="s">
        <v>3</v>
      </c>
      <c r="I23" s="615" t="s">
        <v>291</v>
      </c>
      <c r="J23" s="615" t="s">
        <v>279</v>
      </c>
      <c r="K23" s="615" t="s">
        <v>279</v>
      </c>
      <c r="L23" s="617" t="s">
        <v>289</v>
      </c>
      <c r="M23" s="615" t="s">
        <v>792</v>
      </c>
      <c r="N23" s="622" t="s">
        <v>793</v>
      </c>
      <c r="O23" s="622" t="s">
        <v>290</v>
      </c>
      <c r="P23" s="622" t="s">
        <v>781</v>
      </c>
      <c r="Q23" s="622" t="s">
        <v>794</v>
      </c>
      <c r="R23" s="622" t="s">
        <v>288</v>
      </c>
      <c r="S23" s="621">
        <v>0.6</v>
      </c>
      <c r="T23" s="631" t="s">
        <v>287</v>
      </c>
      <c r="U23" s="621">
        <v>0.6</v>
      </c>
      <c r="V23" s="636">
        <f>+S23+U23</f>
        <v>1.2</v>
      </c>
      <c r="W23" s="637" t="s">
        <v>101</v>
      </c>
      <c r="X23" s="201" t="s">
        <v>795</v>
      </c>
      <c r="Y23" s="202" t="s">
        <v>279</v>
      </c>
      <c r="Z23" s="202" t="s">
        <v>279</v>
      </c>
      <c r="AA23" s="202" t="s">
        <v>279</v>
      </c>
      <c r="AB23" s="202" t="s">
        <v>279</v>
      </c>
      <c r="AC23" s="193" t="s">
        <v>278</v>
      </c>
      <c r="AD23" s="216">
        <v>0.25</v>
      </c>
      <c r="AE23" s="194" t="s">
        <v>277</v>
      </c>
      <c r="AF23" s="216">
        <v>0.15</v>
      </c>
      <c r="AG23" s="216">
        <f>AD23+AF23</f>
        <v>0.4</v>
      </c>
      <c r="AH23" s="207" t="s">
        <v>276</v>
      </c>
      <c r="AI23" s="207" t="s">
        <v>317</v>
      </c>
      <c r="AJ23" s="194" t="s">
        <v>796</v>
      </c>
      <c r="AK23" s="196" t="s">
        <v>319</v>
      </c>
      <c r="AL23" s="197">
        <v>0.4</v>
      </c>
      <c r="AM23" s="197">
        <v>0.6</v>
      </c>
      <c r="AN23" s="198" t="s">
        <v>287</v>
      </c>
      <c r="AO23" s="203" t="s">
        <v>115</v>
      </c>
      <c r="AP23" s="622" t="s">
        <v>273</v>
      </c>
      <c r="AQ23" s="635" t="s">
        <v>797</v>
      </c>
      <c r="AR23" s="615" t="s">
        <v>798</v>
      </c>
      <c r="AS23" s="204" t="s">
        <v>272</v>
      </c>
      <c r="AT23" s="615" t="s">
        <v>799</v>
      </c>
      <c r="AU23" s="617" t="s">
        <v>156</v>
      </c>
      <c r="AV23" s="629">
        <v>44562</v>
      </c>
      <c r="AW23" s="629">
        <v>44926</v>
      </c>
      <c r="AX23" s="626" t="s">
        <v>774</v>
      </c>
      <c r="AY23" s="626" t="s">
        <v>775</v>
      </c>
      <c r="AZ23" s="626" t="s">
        <v>800</v>
      </c>
      <c r="BA23" s="626" t="s">
        <v>280</v>
      </c>
      <c r="BB23" s="615" t="s">
        <v>279</v>
      </c>
      <c r="BC23" s="206"/>
      <c r="BE23" s="136"/>
    </row>
    <row r="24" spans="1:57" s="135" customFormat="1" ht="346.15" customHeight="1" x14ac:dyDescent="0.2">
      <c r="A24" s="617"/>
      <c r="B24" s="617"/>
      <c r="C24" s="615"/>
      <c r="D24" s="615"/>
      <c r="E24" s="615"/>
      <c r="F24" s="615"/>
      <c r="G24" s="615"/>
      <c r="H24" s="615"/>
      <c r="I24" s="615"/>
      <c r="J24" s="615"/>
      <c r="K24" s="615"/>
      <c r="L24" s="617"/>
      <c r="M24" s="615"/>
      <c r="N24" s="622"/>
      <c r="O24" s="622"/>
      <c r="P24" s="622"/>
      <c r="Q24" s="622"/>
      <c r="R24" s="622"/>
      <c r="S24" s="621"/>
      <c r="T24" s="631"/>
      <c r="U24" s="621"/>
      <c r="V24" s="636"/>
      <c r="W24" s="637"/>
      <c r="X24" s="201" t="s">
        <v>801</v>
      </c>
      <c r="Y24" s="202" t="s">
        <v>279</v>
      </c>
      <c r="Z24" s="202" t="s">
        <v>279</v>
      </c>
      <c r="AA24" s="202" t="s">
        <v>279</v>
      </c>
      <c r="AB24" s="202" t="s">
        <v>279</v>
      </c>
      <c r="AC24" s="193" t="s">
        <v>278</v>
      </c>
      <c r="AD24" s="218" t="s">
        <v>802</v>
      </c>
      <c r="AE24" s="194" t="s">
        <v>277</v>
      </c>
      <c r="AF24" s="216">
        <v>0.15</v>
      </c>
      <c r="AG24" s="216">
        <f>+AD24+AF24</f>
        <v>0.4</v>
      </c>
      <c r="AH24" s="207" t="s">
        <v>276</v>
      </c>
      <c r="AI24" s="207" t="s">
        <v>317</v>
      </c>
      <c r="AJ24" s="194" t="s">
        <v>796</v>
      </c>
      <c r="AK24" s="196" t="s">
        <v>319</v>
      </c>
      <c r="AL24" s="197">
        <v>0.4</v>
      </c>
      <c r="AM24" s="197">
        <v>0.6</v>
      </c>
      <c r="AN24" s="198" t="s">
        <v>287</v>
      </c>
      <c r="AO24" s="203" t="s">
        <v>115</v>
      </c>
      <c r="AP24" s="622"/>
      <c r="AQ24" s="635"/>
      <c r="AR24" s="615"/>
      <c r="AS24" s="204" t="s">
        <v>272</v>
      </c>
      <c r="AT24" s="615"/>
      <c r="AU24" s="617"/>
      <c r="AV24" s="629"/>
      <c r="AW24" s="629"/>
      <c r="AX24" s="626"/>
      <c r="AY24" s="626"/>
      <c r="AZ24" s="626"/>
      <c r="BA24" s="626"/>
      <c r="BB24" s="615"/>
      <c r="BC24" s="206"/>
      <c r="BE24" s="136"/>
    </row>
    <row r="25" spans="1:57" s="135" customFormat="1" ht="346.15" customHeight="1" x14ac:dyDescent="0.2">
      <c r="A25" s="633">
        <v>7</v>
      </c>
      <c r="B25" s="621" t="s">
        <v>295</v>
      </c>
      <c r="C25" s="634" t="s">
        <v>803</v>
      </c>
      <c r="D25" s="621" t="s">
        <v>804</v>
      </c>
      <c r="E25" s="621" t="s">
        <v>805</v>
      </c>
      <c r="F25" s="621" t="s">
        <v>806</v>
      </c>
      <c r="G25" s="621" t="s">
        <v>807</v>
      </c>
      <c r="H25" s="621" t="s">
        <v>3</v>
      </c>
      <c r="I25" s="621" t="s">
        <v>291</v>
      </c>
      <c r="J25" s="621" t="s">
        <v>279</v>
      </c>
      <c r="K25" s="621" t="s">
        <v>279</v>
      </c>
      <c r="L25" s="621" t="s">
        <v>289</v>
      </c>
      <c r="M25" s="621" t="s">
        <v>808</v>
      </c>
      <c r="N25" s="621" t="s">
        <v>809</v>
      </c>
      <c r="O25" s="621" t="s">
        <v>290</v>
      </c>
      <c r="P25" s="621" t="s">
        <v>289</v>
      </c>
      <c r="Q25" s="621" t="s">
        <v>289</v>
      </c>
      <c r="R25" s="621" t="s">
        <v>319</v>
      </c>
      <c r="S25" s="621">
        <v>0.4</v>
      </c>
      <c r="T25" s="621" t="s">
        <v>373</v>
      </c>
      <c r="U25" s="621">
        <v>0.4</v>
      </c>
      <c r="V25" s="623" t="s">
        <v>810</v>
      </c>
      <c r="W25" s="637" t="s">
        <v>811</v>
      </c>
      <c r="X25" s="640" t="s">
        <v>812</v>
      </c>
      <c r="Y25" s="202" t="s">
        <v>279</v>
      </c>
      <c r="Z25" s="202" t="s">
        <v>279</v>
      </c>
      <c r="AA25" s="202" t="s">
        <v>279</v>
      </c>
      <c r="AB25" s="202" t="s">
        <v>279</v>
      </c>
      <c r="AC25" s="617" t="s">
        <v>278</v>
      </c>
      <c r="AD25" s="641">
        <v>0.25</v>
      </c>
      <c r="AE25" s="615" t="s">
        <v>277</v>
      </c>
      <c r="AF25" s="641">
        <v>0.15</v>
      </c>
      <c r="AG25" s="639">
        <v>0.4</v>
      </c>
      <c r="AH25" s="638" t="s">
        <v>276</v>
      </c>
      <c r="AI25" s="638" t="s">
        <v>275</v>
      </c>
      <c r="AJ25" s="615" t="s">
        <v>274</v>
      </c>
      <c r="AK25" s="639" t="s">
        <v>319</v>
      </c>
      <c r="AL25" s="621">
        <v>0.4</v>
      </c>
      <c r="AM25" s="621">
        <v>0.6</v>
      </c>
      <c r="AN25" s="622" t="s">
        <v>287</v>
      </c>
      <c r="AO25" s="637" t="s">
        <v>813</v>
      </c>
      <c r="AP25" s="643" t="s">
        <v>273</v>
      </c>
      <c r="AQ25" s="219" t="s">
        <v>814</v>
      </c>
      <c r="AR25" s="220" t="s">
        <v>815</v>
      </c>
      <c r="AS25" s="204" t="s">
        <v>272</v>
      </c>
      <c r="AT25" s="643" t="s">
        <v>816</v>
      </c>
      <c r="AU25" s="643" t="s">
        <v>156</v>
      </c>
      <c r="AV25" s="642">
        <v>44197</v>
      </c>
      <c r="AW25" s="642">
        <v>44561</v>
      </c>
      <c r="AX25" s="643" t="s">
        <v>817</v>
      </c>
      <c r="AY25" s="643" t="s">
        <v>818</v>
      </c>
      <c r="AZ25" s="643" t="s">
        <v>816</v>
      </c>
      <c r="BA25" s="643" t="s">
        <v>156</v>
      </c>
      <c r="BB25" s="643" t="s">
        <v>279</v>
      </c>
      <c r="BC25" s="206"/>
      <c r="BE25" s="136"/>
    </row>
    <row r="26" spans="1:57" s="135" customFormat="1" ht="217.9" customHeight="1" x14ac:dyDescent="0.2">
      <c r="A26" s="633"/>
      <c r="B26" s="621"/>
      <c r="C26" s="634"/>
      <c r="D26" s="621"/>
      <c r="E26" s="621"/>
      <c r="F26" s="621"/>
      <c r="G26" s="621"/>
      <c r="H26" s="621"/>
      <c r="I26" s="621"/>
      <c r="J26" s="621"/>
      <c r="K26" s="621"/>
      <c r="L26" s="621"/>
      <c r="M26" s="621"/>
      <c r="N26" s="621"/>
      <c r="O26" s="621"/>
      <c r="P26" s="621"/>
      <c r="Q26" s="621"/>
      <c r="R26" s="621"/>
      <c r="S26" s="621"/>
      <c r="T26" s="621"/>
      <c r="U26" s="621"/>
      <c r="V26" s="623"/>
      <c r="W26" s="637"/>
      <c r="X26" s="640"/>
      <c r="Y26" s="202" t="s">
        <v>279</v>
      </c>
      <c r="Z26" s="202" t="s">
        <v>279</v>
      </c>
      <c r="AA26" s="202" t="s">
        <v>279</v>
      </c>
      <c r="AB26" s="202" t="s">
        <v>279</v>
      </c>
      <c r="AC26" s="617"/>
      <c r="AD26" s="641"/>
      <c r="AE26" s="615"/>
      <c r="AF26" s="641"/>
      <c r="AG26" s="639"/>
      <c r="AH26" s="638"/>
      <c r="AI26" s="638"/>
      <c r="AJ26" s="615"/>
      <c r="AK26" s="639"/>
      <c r="AL26" s="622"/>
      <c r="AM26" s="621"/>
      <c r="AN26" s="622"/>
      <c r="AO26" s="637"/>
      <c r="AP26" s="643"/>
      <c r="AQ26" s="219" t="s">
        <v>819</v>
      </c>
      <c r="AR26" s="220" t="s">
        <v>815</v>
      </c>
      <c r="AS26" s="204" t="s">
        <v>272</v>
      </c>
      <c r="AT26" s="643"/>
      <c r="AU26" s="643"/>
      <c r="AV26" s="642"/>
      <c r="AW26" s="642"/>
      <c r="AX26" s="643"/>
      <c r="AY26" s="643"/>
      <c r="AZ26" s="643"/>
      <c r="BA26" s="643"/>
      <c r="BB26" s="643"/>
      <c r="BC26" s="206"/>
      <c r="BE26" s="136"/>
    </row>
    <row r="30" spans="1:57" ht="24.6" customHeight="1" x14ac:dyDescent="0.2">
      <c r="B30" s="650" t="s">
        <v>213</v>
      </c>
      <c r="C30" s="651"/>
      <c r="D30" s="651"/>
      <c r="E30" s="651"/>
      <c r="F30" s="651"/>
      <c r="G30" s="652"/>
    </row>
    <row r="31" spans="1:57" ht="24.6" customHeight="1" x14ac:dyDescent="0.2">
      <c r="B31" s="653"/>
      <c r="C31" s="654"/>
      <c r="D31" s="654"/>
      <c r="E31" s="654"/>
      <c r="F31" s="654"/>
      <c r="G31" s="655"/>
    </row>
    <row r="32" spans="1:57" ht="24.6" customHeight="1" x14ac:dyDescent="0.2">
      <c r="B32" s="222" t="s">
        <v>820</v>
      </c>
      <c r="C32" s="644" t="s">
        <v>821</v>
      </c>
      <c r="D32" s="645"/>
      <c r="E32" s="645"/>
      <c r="F32" s="645"/>
      <c r="G32" s="646"/>
    </row>
    <row r="33" spans="2:7" ht="24.6" customHeight="1" x14ac:dyDescent="0.2">
      <c r="B33" s="222" t="s">
        <v>822</v>
      </c>
      <c r="C33" s="644" t="s">
        <v>823</v>
      </c>
      <c r="D33" s="645"/>
      <c r="E33" s="645"/>
      <c r="F33" s="645"/>
      <c r="G33" s="646"/>
    </row>
    <row r="34" spans="2:7" ht="24.6" customHeight="1" x14ac:dyDescent="0.2">
      <c r="B34" s="222" t="s">
        <v>824</v>
      </c>
      <c r="C34" s="644" t="s">
        <v>825</v>
      </c>
      <c r="D34" s="645"/>
      <c r="E34" s="645"/>
      <c r="F34" s="645"/>
      <c r="G34" s="646"/>
    </row>
    <row r="35" spans="2:7" ht="24.6" customHeight="1" x14ac:dyDescent="0.2">
      <c r="B35" s="223" t="s">
        <v>826</v>
      </c>
      <c r="C35" s="644" t="s">
        <v>827</v>
      </c>
      <c r="D35" s="645"/>
      <c r="E35" s="645"/>
      <c r="F35" s="645"/>
      <c r="G35" s="646"/>
    </row>
    <row r="36" spans="2:7" ht="24.6" customHeight="1" x14ac:dyDescent="0.2">
      <c r="B36" s="222" t="s">
        <v>719</v>
      </c>
      <c r="C36" s="644" t="s">
        <v>828</v>
      </c>
      <c r="D36" s="645"/>
      <c r="E36" s="645"/>
      <c r="F36" s="645"/>
      <c r="G36" s="646"/>
    </row>
    <row r="37" spans="2:7" ht="24.6" customHeight="1" x14ac:dyDescent="0.2">
      <c r="B37" s="222" t="s">
        <v>702</v>
      </c>
      <c r="C37" s="644" t="s">
        <v>829</v>
      </c>
      <c r="D37" s="645"/>
      <c r="E37" s="645"/>
      <c r="F37" s="645"/>
      <c r="G37" s="646"/>
    </row>
    <row r="38" spans="2:7" ht="24.6" customHeight="1" x14ac:dyDescent="0.2">
      <c r="B38" s="222" t="s">
        <v>803</v>
      </c>
      <c r="C38" s="647" t="s">
        <v>830</v>
      </c>
      <c r="D38" s="648"/>
      <c r="E38" s="648"/>
      <c r="F38" s="648"/>
      <c r="G38" s="649"/>
    </row>
    <row r="39" spans="2:7" ht="24.6" customHeight="1" x14ac:dyDescent="0.2">
      <c r="B39" s="223" t="s">
        <v>294</v>
      </c>
      <c r="C39" s="647" t="s">
        <v>831</v>
      </c>
      <c r="D39" s="648"/>
      <c r="E39" s="648"/>
      <c r="F39" s="648"/>
      <c r="G39" s="649"/>
    </row>
    <row r="40" spans="2:7" ht="24.6" customHeight="1" x14ac:dyDescent="0.2">
      <c r="B40" s="223" t="s">
        <v>832</v>
      </c>
      <c r="C40" s="647" t="s">
        <v>833</v>
      </c>
      <c r="D40" s="648"/>
      <c r="E40" s="648"/>
      <c r="F40" s="648"/>
      <c r="G40" s="649"/>
    </row>
  </sheetData>
  <sheetProtection formatCells="0" insertRows="0" deleteRows="0"/>
  <mergeCells count="176">
    <mergeCell ref="C37:G37"/>
    <mergeCell ref="C38:G38"/>
    <mergeCell ref="C39:G39"/>
    <mergeCell ref="C40:G40"/>
    <mergeCell ref="B30:G31"/>
    <mergeCell ref="C32:G32"/>
    <mergeCell ref="C33:G33"/>
    <mergeCell ref="C34:G34"/>
    <mergeCell ref="C35:G35"/>
    <mergeCell ref="C36:G36"/>
    <mergeCell ref="AY25:AY26"/>
    <mergeCell ref="AZ25:AZ26"/>
    <mergeCell ref="BA25:BA26"/>
    <mergeCell ref="BB25:BB26"/>
    <mergeCell ref="AN25:AN26"/>
    <mergeCell ref="AO25:AO26"/>
    <mergeCell ref="AP25:AP26"/>
    <mergeCell ref="AT25:AT26"/>
    <mergeCell ref="AU25:AU26"/>
    <mergeCell ref="AV25:AV26"/>
    <mergeCell ref="AM25:AM26"/>
    <mergeCell ref="X25:X26"/>
    <mergeCell ref="AC25:AC26"/>
    <mergeCell ref="AD25:AD26"/>
    <mergeCell ref="AE25:AE26"/>
    <mergeCell ref="AF25:AF26"/>
    <mergeCell ref="AG25:AG26"/>
    <mergeCell ref="AW25:AW26"/>
    <mergeCell ref="AX25:AX26"/>
    <mergeCell ref="N25:N26"/>
    <mergeCell ref="O25:O26"/>
    <mergeCell ref="P25:P26"/>
    <mergeCell ref="Q25:Q26"/>
    <mergeCell ref="AH25:AH26"/>
    <mergeCell ref="AI25:AI26"/>
    <mergeCell ref="AJ25:AJ26"/>
    <mergeCell ref="AK25:AK26"/>
    <mergeCell ref="AL25:AL26"/>
    <mergeCell ref="F25:F26"/>
    <mergeCell ref="G25:G26"/>
    <mergeCell ref="H25:H26"/>
    <mergeCell ref="I25:I26"/>
    <mergeCell ref="J25:J26"/>
    <mergeCell ref="K25:K26"/>
    <mergeCell ref="AX23:AX24"/>
    <mergeCell ref="AY23:AY24"/>
    <mergeCell ref="AZ23:AZ24"/>
    <mergeCell ref="R23:R24"/>
    <mergeCell ref="G23:G24"/>
    <mergeCell ref="H23:H24"/>
    <mergeCell ref="I23:I24"/>
    <mergeCell ref="J23:J24"/>
    <mergeCell ref="K23:K24"/>
    <mergeCell ref="L23:L24"/>
    <mergeCell ref="R25:R26"/>
    <mergeCell ref="S25:S26"/>
    <mergeCell ref="T25:T26"/>
    <mergeCell ref="U25:U26"/>
    <mergeCell ref="V25:V26"/>
    <mergeCell ref="W25:W26"/>
    <mergeCell ref="L25:L26"/>
    <mergeCell ref="M25:M26"/>
    <mergeCell ref="BA23:BA24"/>
    <mergeCell ref="BB23:BB24"/>
    <mergeCell ref="A25:A26"/>
    <mergeCell ref="B25:B26"/>
    <mergeCell ref="C25:C26"/>
    <mergeCell ref="D25:D26"/>
    <mergeCell ref="E25:E26"/>
    <mergeCell ref="AQ23:AQ24"/>
    <mergeCell ref="AR23:AR24"/>
    <mergeCell ref="AT23:AT24"/>
    <mergeCell ref="AU23:AU24"/>
    <mergeCell ref="AV23:AV24"/>
    <mergeCell ref="AW23:AW24"/>
    <mergeCell ref="S23:S24"/>
    <mergeCell ref="T23:T24"/>
    <mergeCell ref="U23:U24"/>
    <mergeCell ref="V23:V24"/>
    <mergeCell ref="W23:W24"/>
    <mergeCell ref="AP23:AP24"/>
    <mergeCell ref="M23:M24"/>
    <mergeCell ref="N23:N24"/>
    <mergeCell ref="O23:O24"/>
    <mergeCell ref="P23:P24"/>
    <mergeCell ref="Q23:Q24"/>
    <mergeCell ref="AY14:AY20"/>
    <mergeCell ref="AZ14:AZ20"/>
    <mergeCell ref="BA14:BA20"/>
    <mergeCell ref="BB14:BB20"/>
    <mergeCell ref="A23:A24"/>
    <mergeCell ref="B23:B24"/>
    <mergeCell ref="C23:C24"/>
    <mergeCell ref="D23:D24"/>
    <mergeCell ref="E23:E24"/>
    <mergeCell ref="F23:F24"/>
    <mergeCell ref="AQ14:AQ20"/>
    <mergeCell ref="AT14:AT20"/>
    <mergeCell ref="AU14:AU20"/>
    <mergeCell ref="AV14:AV20"/>
    <mergeCell ref="AW14:AW20"/>
    <mergeCell ref="AX14:AX20"/>
    <mergeCell ref="AK14:AK20"/>
    <mergeCell ref="AL14:AL20"/>
    <mergeCell ref="AM14:AM20"/>
    <mergeCell ref="AN14:AN20"/>
    <mergeCell ref="AO14:AO20"/>
    <mergeCell ref="AP14:AP20"/>
    <mergeCell ref="S14:S20"/>
    <mergeCell ref="T14:T20"/>
    <mergeCell ref="U14:U20"/>
    <mergeCell ref="V14:V20"/>
    <mergeCell ref="W14:W20"/>
    <mergeCell ref="AB14:AB20"/>
    <mergeCell ref="M14:M20"/>
    <mergeCell ref="N14:N20"/>
    <mergeCell ref="O14:O20"/>
    <mergeCell ref="P14:P20"/>
    <mergeCell ref="Q14:Q20"/>
    <mergeCell ref="R14:R20"/>
    <mergeCell ref="G14:G20"/>
    <mergeCell ref="H14:H20"/>
    <mergeCell ref="I14:I20"/>
    <mergeCell ref="J14:J20"/>
    <mergeCell ref="K14:K20"/>
    <mergeCell ref="L14:L20"/>
    <mergeCell ref="A14:A20"/>
    <mergeCell ref="B14:B20"/>
    <mergeCell ref="C14:C20"/>
    <mergeCell ref="D14:D20"/>
    <mergeCell ref="E14:E20"/>
    <mergeCell ref="F14:F20"/>
    <mergeCell ref="AU10:AU11"/>
    <mergeCell ref="AV10:AV11"/>
    <mergeCell ref="AW10:AW11"/>
    <mergeCell ref="AX10:AX11"/>
    <mergeCell ref="BB10:BB11"/>
    <mergeCell ref="AN9:AN10"/>
    <mergeCell ref="AO9:AO10"/>
    <mergeCell ref="AP10:AP11"/>
    <mergeCell ref="AQ10:AQ11"/>
    <mergeCell ref="AR10:AR11"/>
    <mergeCell ref="AS10:AS11"/>
    <mergeCell ref="AC9:AJ9"/>
    <mergeCell ref="AK9:AK10"/>
    <mergeCell ref="M9:N9"/>
    <mergeCell ref="R9:R10"/>
    <mergeCell ref="T9:T10"/>
    <mergeCell ref="V9:V10"/>
    <mergeCell ref="W9:W10"/>
    <mergeCell ref="X9:X10"/>
    <mergeCell ref="AT10:AT11"/>
    <mergeCell ref="C1:G1"/>
    <mergeCell ref="C2:G3"/>
    <mergeCell ref="X4:AF4"/>
    <mergeCell ref="A5:AO5"/>
    <mergeCell ref="AK6:AO8"/>
    <mergeCell ref="A7:O8"/>
    <mergeCell ref="R7:W8"/>
    <mergeCell ref="X8:AJ8"/>
    <mergeCell ref="G9:G10"/>
    <mergeCell ref="H9:H10"/>
    <mergeCell ref="I9:I10"/>
    <mergeCell ref="J9:J10"/>
    <mergeCell ref="K9:K10"/>
    <mergeCell ref="L9:L10"/>
    <mergeCell ref="A9:A10"/>
    <mergeCell ref="B9:B10"/>
    <mergeCell ref="C9:C10"/>
    <mergeCell ref="D9:D10"/>
    <mergeCell ref="E9:E10"/>
    <mergeCell ref="F9:F10"/>
    <mergeCell ref="Y9:Y10"/>
    <mergeCell ref="Z9:Z10"/>
    <mergeCell ref="AA9:AA10"/>
    <mergeCell ref="AB9:AB10"/>
  </mergeCells>
  <conditionalFormatting sqref="AO12">
    <cfRule type="containsText" dxfId="801" priority="190" operator="containsText" text="25 - Zona de riesgo Extrema">
      <formula>NOT(ISERROR(SEARCH("25 - Zona de riesgo Extrema",AO12)))</formula>
    </cfRule>
    <cfRule type="containsText" dxfId="800" priority="191" operator="containsText" text="10 - Zona de riesgo Alta">
      <formula>NOT(ISERROR(SEARCH("10 - Zona de riesgo Alta",AO12)))</formula>
    </cfRule>
    <cfRule type="containsText" dxfId="799" priority="192" operator="containsText" text="5 - Zona de riesgo Alta">
      <formula>NOT(ISERROR(SEARCH("5 - Zona de riesgo Alta",AO12)))</formula>
    </cfRule>
    <cfRule type="containsText" dxfId="798" priority="193" operator="containsText" text="20 - Zona de riesgo Extrema">
      <formula>NOT(ISERROR(SEARCH("20 - Zona de riesgo Extrema",AO12)))</formula>
    </cfRule>
    <cfRule type="containsText" dxfId="797" priority="194" operator="containsText" text="16 - Zona de riesgo Extrema">
      <formula>NOT(ISERROR(SEARCH("16 - Zona de riesgo Extrema",AO12)))</formula>
    </cfRule>
    <cfRule type="containsText" dxfId="796" priority="195" operator="containsText" text="12 - Zona de riesgo Alta">
      <formula>NOT(ISERROR(SEARCH("12 - Zona de riesgo Alta",AO12)))</formula>
    </cfRule>
    <cfRule type="containsText" dxfId="795" priority="196" operator="containsText" text="4 - Zona de riesgo Moderada">
      <formula>NOT(ISERROR(SEARCH("4 - Zona de riesgo Moderada",AO12)))</formula>
    </cfRule>
    <cfRule type="containsText" dxfId="794" priority="197" operator="containsText" text="15 - Zona de riesgo Extrema">
      <formula>NOT(ISERROR(SEARCH("15 - Zona de riesgo Extrema",AO12)))</formula>
    </cfRule>
    <cfRule type="containsText" dxfId="793" priority="198" operator="containsText" text="12 - Zona de riesgo Extrema">
      <formula>NOT(ISERROR(SEARCH("12 - Zona de riesgo Extrema",AO12)))</formula>
    </cfRule>
    <cfRule type="containsText" dxfId="792" priority="199" operator="containsText" text="9 - Zona de riesgo Alta">
      <formula>NOT(ISERROR(SEARCH("9 - Zona de riesgo Alta",AO12)))</formula>
    </cfRule>
    <cfRule type="containsText" dxfId="791" priority="200" operator="containsText" text="6 - Zona de riesgo Moderada">
      <formula>NOT(ISERROR(SEARCH("6 - Zona de riesgo Moderada",AO12)))</formula>
    </cfRule>
    <cfRule type="containsText" dxfId="790" priority="201" operator="containsText" text="3 - Zona de riesgo Baja">
      <formula>NOT(ISERROR(SEARCH("3 - Zona de riesgo Baja",AO12)))</formula>
    </cfRule>
    <cfRule type="containsText" dxfId="789" priority="202" operator="containsText" text="10 - Zona de riesgo Extrema">
      <formula>NOT(ISERROR(SEARCH("10 - Zona de riesgo Extrema",AO12)))</formula>
    </cfRule>
    <cfRule type="containsText" dxfId="788" priority="203" operator="containsText" text="8 - Zona de riesgo Alta">
      <formula>NOT(ISERROR(SEARCH("8 - Zona de riesgo Alta",AO12)))</formula>
    </cfRule>
    <cfRule type="containsText" dxfId="787" priority="204" operator="containsText" text="6 - Zona de riesgo Moderada">
      <formula>NOT(ISERROR(SEARCH("6 - Zona de riesgo Moderada",AO12)))</formula>
    </cfRule>
    <cfRule type="containsText" dxfId="786" priority="205" operator="containsText" text="4 - Zona de riesgo Baja">
      <formula>NOT(ISERROR(SEARCH("4 - Zona de riesgo Baja",AO12)))</formula>
    </cfRule>
    <cfRule type="containsText" dxfId="785" priority="206" operator="containsText" text="5 - Zona de riesgo Extrema">
      <formula>NOT(ISERROR(SEARCH("5 - Zona de riesgo Extrema",AO12)))</formula>
    </cfRule>
    <cfRule type="containsText" dxfId="784" priority="207" operator="containsText" text="4 - Zona de riesgo Alta">
      <formula>NOT(ISERROR(SEARCH("4 - Zona de riesgo Alta",AO12)))</formula>
    </cfRule>
    <cfRule type="containsText" dxfId="783" priority="208" operator="containsText" text="3 - Zona de riesgo Moderada">
      <formula>NOT(ISERROR(SEARCH("3 - Zona de riesgo Moderada",AO12)))</formula>
    </cfRule>
    <cfRule type="containsText" dxfId="782" priority="209" operator="containsText" text="2 - Zona de riesgo Baja">
      <formula>NOT(ISERROR(SEARCH("2 - Zona de riesgo Baja",AO12)))</formula>
    </cfRule>
    <cfRule type="containsText" dxfId="781" priority="210" operator="containsText" text=" 1 - Zona de riesgo Baja">
      <formula>NOT(ISERROR(SEARCH(" 1 - Zona de riesgo Baja",AO12)))</formula>
    </cfRule>
  </conditionalFormatting>
  <conditionalFormatting sqref="AP13">
    <cfRule type="containsText" dxfId="780" priority="169" operator="containsText" text="25 - Zona de riesgo Extrema">
      <formula>NOT(ISERROR(SEARCH("25 - Zona de riesgo Extrema",AP13)))</formula>
    </cfRule>
    <cfRule type="containsText" dxfId="779" priority="170" operator="containsText" text="10 - Zona de riesgo Alta">
      <formula>NOT(ISERROR(SEARCH("10 - Zona de riesgo Alta",AP13)))</formula>
    </cfRule>
    <cfRule type="containsText" dxfId="778" priority="171" operator="containsText" text="5 - Zona de riesgo Alta">
      <formula>NOT(ISERROR(SEARCH("5 - Zona de riesgo Alta",AP13)))</formula>
    </cfRule>
    <cfRule type="containsText" dxfId="777" priority="172" operator="containsText" text="20 - Zona de riesgo Extrema">
      <formula>NOT(ISERROR(SEARCH("20 - Zona de riesgo Extrema",AP13)))</formula>
    </cfRule>
    <cfRule type="containsText" dxfId="776" priority="173" operator="containsText" text="16 - Zona de riesgo Extrema">
      <formula>NOT(ISERROR(SEARCH("16 - Zona de riesgo Extrema",AP13)))</formula>
    </cfRule>
    <cfRule type="containsText" dxfId="775" priority="174" operator="containsText" text="12 - Zona de riesgo Alta">
      <formula>NOT(ISERROR(SEARCH("12 - Zona de riesgo Alta",AP13)))</formula>
    </cfRule>
    <cfRule type="containsText" dxfId="774" priority="175" operator="containsText" text="4 - Zona de riesgo Moderada">
      <formula>NOT(ISERROR(SEARCH("4 - Zona de riesgo Moderada",AP13)))</formula>
    </cfRule>
    <cfRule type="containsText" dxfId="773" priority="176" operator="containsText" text="15 - Zona de riesgo Extrema">
      <formula>NOT(ISERROR(SEARCH("15 - Zona de riesgo Extrema",AP13)))</formula>
    </cfRule>
    <cfRule type="containsText" dxfId="772" priority="177" operator="containsText" text="12 - Zona de riesgo Extrema">
      <formula>NOT(ISERROR(SEARCH("12 - Zona de riesgo Extrema",AP13)))</formula>
    </cfRule>
    <cfRule type="containsText" dxfId="771" priority="178" operator="containsText" text="9 - Zona de riesgo Alta">
      <formula>NOT(ISERROR(SEARCH("9 - Zona de riesgo Alta",AP13)))</formula>
    </cfRule>
    <cfRule type="containsText" dxfId="770" priority="179" operator="containsText" text="6 - Zona de riesgo Moderada">
      <formula>NOT(ISERROR(SEARCH("6 - Zona de riesgo Moderada",AP13)))</formula>
    </cfRule>
    <cfRule type="containsText" dxfId="769" priority="180" operator="containsText" text="3 - Zona de riesgo Baja">
      <formula>NOT(ISERROR(SEARCH("3 - Zona de riesgo Baja",AP13)))</formula>
    </cfRule>
    <cfRule type="containsText" dxfId="768" priority="181" operator="containsText" text="10 - Zona de riesgo Extrema">
      <formula>NOT(ISERROR(SEARCH("10 - Zona de riesgo Extrema",AP13)))</formula>
    </cfRule>
    <cfRule type="containsText" dxfId="767" priority="182" operator="containsText" text="8 - Zona de riesgo Alta">
      <formula>NOT(ISERROR(SEARCH("8 - Zona de riesgo Alta",AP13)))</formula>
    </cfRule>
    <cfRule type="containsText" dxfId="766" priority="183" operator="containsText" text="6 - Zona de riesgo Moderada">
      <formula>NOT(ISERROR(SEARCH("6 - Zona de riesgo Moderada",AP13)))</formula>
    </cfRule>
    <cfRule type="containsText" dxfId="765" priority="184" operator="containsText" text="4 - Zona de riesgo Baja">
      <formula>NOT(ISERROR(SEARCH("4 - Zona de riesgo Baja",AP13)))</formula>
    </cfRule>
    <cfRule type="containsText" dxfId="764" priority="185" operator="containsText" text="5 - Zona de riesgo Extrema">
      <formula>NOT(ISERROR(SEARCH("5 - Zona de riesgo Extrema",AP13)))</formula>
    </cfRule>
    <cfRule type="containsText" dxfId="763" priority="186" operator="containsText" text="4 - Zona de riesgo Alta">
      <formula>NOT(ISERROR(SEARCH("4 - Zona de riesgo Alta",AP13)))</formula>
    </cfRule>
    <cfRule type="containsText" dxfId="762" priority="187" operator="containsText" text="3 - Zona de riesgo Moderada">
      <formula>NOT(ISERROR(SEARCH("3 - Zona de riesgo Moderada",AP13)))</formula>
    </cfRule>
    <cfRule type="containsText" dxfId="761" priority="188" operator="containsText" text="2 - Zona de riesgo Baja">
      <formula>NOT(ISERROR(SEARCH("2 - Zona de riesgo Baja",AP13)))</formula>
    </cfRule>
    <cfRule type="containsText" dxfId="760" priority="189" operator="containsText" text=" 1 - Zona de riesgo Baja">
      <formula>NOT(ISERROR(SEARCH(" 1 - Zona de riesgo Baja",AP13)))</formula>
    </cfRule>
  </conditionalFormatting>
  <conditionalFormatting sqref="AO14">
    <cfRule type="containsText" dxfId="759" priority="148" operator="containsText" text="25 - Zona de riesgo Extrema">
      <formula>NOT(ISERROR(SEARCH("25 - Zona de riesgo Extrema",AO14)))</formula>
    </cfRule>
    <cfRule type="containsText" dxfId="758" priority="149" operator="containsText" text="10 - Zona de riesgo Alta">
      <formula>NOT(ISERROR(SEARCH("10 - Zona de riesgo Alta",AO14)))</formula>
    </cfRule>
    <cfRule type="containsText" dxfId="757" priority="150" operator="containsText" text="5 - Zona de riesgo Alta">
      <formula>NOT(ISERROR(SEARCH("5 - Zona de riesgo Alta",AO14)))</formula>
    </cfRule>
    <cfRule type="containsText" dxfId="756" priority="151" operator="containsText" text="20 - Zona de riesgo Extrema">
      <formula>NOT(ISERROR(SEARCH("20 - Zona de riesgo Extrema",AO14)))</formula>
    </cfRule>
    <cfRule type="containsText" dxfId="755" priority="152" operator="containsText" text="16 - Zona de riesgo Extrema">
      <formula>NOT(ISERROR(SEARCH("16 - Zona de riesgo Extrema",AO14)))</formula>
    </cfRule>
    <cfRule type="containsText" dxfId="754" priority="153" operator="containsText" text="12 - Zona de riesgo Alta">
      <formula>NOT(ISERROR(SEARCH("12 - Zona de riesgo Alta",AO14)))</formula>
    </cfRule>
    <cfRule type="containsText" dxfId="753" priority="154" operator="containsText" text="4 - Zona de riesgo Moderada">
      <formula>NOT(ISERROR(SEARCH("4 - Zona de riesgo Moderada",AO14)))</formula>
    </cfRule>
    <cfRule type="containsText" dxfId="752" priority="155" operator="containsText" text="15 - Zona de riesgo Extrema">
      <formula>NOT(ISERROR(SEARCH("15 - Zona de riesgo Extrema",AO14)))</formula>
    </cfRule>
    <cfRule type="containsText" dxfId="751" priority="156" operator="containsText" text="12 - Zona de riesgo Extrema">
      <formula>NOT(ISERROR(SEARCH("12 - Zona de riesgo Extrema",AO14)))</formula>
    </cfRule>
    <cfRule type="containsText" dxfId="750" priority="157" operator="containsText" text="9 - Zona de riesgo Alta">
      <formula>NOT(ISERROR(SEARCH("9 - Zona de riesgo Alta",AO14)))</formula>
    </cfRule>
    <cfRule type="containsText" dxfId="749" priority="158" operator="containsText" text="6 - Zona de riesgo Moderada">
      <formula>NOT(ISERROR(SEARCH("6 - Zona de riesgo Moderada",AO14)))</formula>
    </cfRule>
    <cfRule type="containsText" dxfId="748" priority="159" operator="containsText" text="3 - Zona de riesgo Baja">
      <formula>NOT(ISERROR(SEARCH("3 - Zona de riesgo Baja",AO14)))</formula>
    </cfRule>
    <cfRule type="containsText" dxfId="747" priority="160" operator="containsText" text="10 - Zona de riesgo Extrema">
      <formula>NOT(ISERROR(SEARCH("10 - Zona de riesgo Extrema",AO14)))</formula>
    </cfRule>
    <cfRule type="containsText" dxfId="746" priority="161" operator="containsText" text="8 - Zona de riesgo Alta">
      <formula>NOT(ISERROR(SEARCH("8 - Zona de riesgo Alta",AO14)))</formula>
    </cfRule>
    <cfRule type="containsText" dxfId="745" priority="162" operator="containsText" text="6 - Zona de riesgo Moderada">
      <formula>NOT(ISERROR(SEARCH("6 - Zona de riesgo Moderada",AO14)))</formula>
    </cfRule>
    <cfRule type="containsText" dxfId="744" priority="163" operator="containsText" text="4 - Zona de riesgo Baja">
      <formula>NOT(ISERROR(SEARCH("4 - Zona de riesgo Baja",AO14)))</formula>
    </cfRule>
    <cfRule type="containsText" dxfId="743" priority="164" operator="containsText" text="5 - Zona de riesgo Extrema">
      <formula>NOT(ISERROR(SEARCH("5 - Zona de riesgo Extrema",AO14)))</formula>
    </cfRule>
    <cfRule type="containsText" dxfId="742" priority="165" operator="containsText" text="4 - Zona de riesgo Alta">
      <formula>NOT(ISERROR(SEARCH("4 - Zona de riesgo Alta",AO14)))</formula>
    </cfRule>
    <cfRule type="containsText" dxfId="741" priority="166" operator="containsText" text="3 - Zona de riesgo Moderada">
      <formula>NOT(ISERROR(SEARCH("3 - Zona de riesgo Moderada",AO14)))</formula>
    </cfRule>
    <cfRule type="containsText" dxfId="740" priority="167" operator="containsText" text="2 - Zona de riesgo Baja">
      <formula>NOT(ISERROR(SEARCH("2 - Zona de riesgo Baja",AO14)))</formula>
    </cfRule>
    <cfRule type="containsText" dxfId="739" priority="168" operator="containsText" text=" 1 - Zona de riesgo Baja">
      <formula>NOT(ISERROR(SEARCH(" 1 - Zona de riesgo Baja",AO14)))</formula>
    </cfRule>
  </conditionalFormatting>
  <conditionalFormatting sqref="AO22">
    <cfRule type="containsText" dxfId="738" priority="127" operator="containsText" text="25 - Zona de riesgo Extrema">
      <formula>NOT(ISERROR(SEARCH("25 - Zona de riesgo Extrema",AO22)))</formula>
    </cfRule>
    <cfRule type="containsText" dxfId="737" priority="128" operator="containsText" text="10 - Zona de riesgo Alta">
      <formula>NOT(ISERROR(SEARCH("10 - Zona de riesgo Alta",AO22)))</formula>
    </cfRule>
    <cfRule type="containsText" dxfId="736" priority="129" operator="containsText" text="5 - Zona de riesgo Alta">
      <formula>NOT(ISERROR(SEARCH("5 - Zona de riesgo Alta",AO22)))</formula>
    </cfRule>
    <cfRule type="containsText" dxfId="735" priority="130" operator="containsText" text="20 - Zona de riesgo Extrema">
      <formula>NOT(ISERROR(SEARCH("20 - Zona de riesgo Extrema",AO22)))</formula>
    </cfRule>
    <cfRule type="containsText" dxfId="734" priority="131" operator="containsText" text="16 - Zona de riesgo Extrema">
      <formula>NOT(ISERROR(SEARCH("16 - Zona de riesgo Extrema",AO22)))</formula>
    </cfRule>
    <cfRule type="containsText" dxfId="733" priority="132" operator="containsText" text="12 - Zona de riesgo Alta">
      <formula>NOT(ISERROR(SEARCH("12 - Zona de riesgo Alta",AO22)))</formula>
    </cfRule>
    <cfRule type="containsText" dxfId="732" priority="133" operator="containsText" text="4 - Zona de riesgo Moderada">
      <formula>NOT(ISERROR(SEARCH("4 - Zona de riesgo Moderada",AO22)))</formula>
    </cfRule>
    <cfRule type="containsText" dxfId="731" priority="134" operator="containsText" text="15 - Zona de riesgo Extrema">
      <formula>NOT(ISERROR(SEARCH("15 - Zona de riesgo Extrema",AO22)))</formula>
    </cfRule>
    <cfRule type="containsText" dxfId="730" priority="135" operator="containsText" text="12 - Zona de riesgo Extrema">
      <formula>NOT(ISERROR(SEARCH("12 - Zona de riesgo Extrema",AO22)))</formula>
    </cfRule>
    <cfRule type="containsText" dxfId="729" priority="136" operator="containsText" text="9 - Zona de riesgo Alta">
      <formula>NOT(ISERROR(SEARCH("9 - Zona de riesgo Alta",AO22)))</formula>
    </cfRule>
    <cfRule type="containsText" dxfId="728" priority="137" operator="containsText" text="6 - Zona de riesgo Moderada">
      <formula>NOT(ISERROR(SEARCH("6 - Zona de riesgo Moderada",AO22)))</formula>
    </cfRule>
    <cfRule type="containsText" dxfId="727" priority="138" operator="containsText" text="3 - Zona de riesgo Baja">
      <formula>NOT(ISERROR(SEARCH("3 - Zona de riesgo Baja",AO22)))</formula>
    </cfRule>
    <cfRule type="containsText" dxfId="726" priority="139" operator="containsText" text="10 - Zona de riesgo Extrema">
      <formula>NOT(ISERROR(SEARCH("10 - Zona de riesgo Extrema",AO22)))</formula>
    </cfRule>
    <cfRule type="containsText" dxfId="725" priority="140" operator="containsText" text="8 - Zona de riesgo Alta">
      <formula>NOT(ISERROR(SEARCH("8 - Zona de riesgo Alta",AO22)))</formula>
    </cfRule>
    <cfRule type="containsText" dxfId="724" priority="141" operator="containsText" text="6 - Zona de riesgo Moderada">
      <formula>NOT(ISERROR(SEARCH("6 - Zona de riesgo Moderada",AO22)))</formula>
    </cfRule>
    <cfRule type="containsText" dxfId="723" priority="142" operator="containsText" text="4 - Zona de riesgo Baja">
      <formula>NOT(ISERROR(SEARCH("4 - Zona de riesgo Baja",AO22)))</formula>
    </cfRule>
    <cfRule type="containsText" dxfId="722" priority="143" operator="containsText" text="5 - Zona de riesgo Extrema">
      <formula>NOT(ISERROR(SEARCH("5 - Zona de riesgo Extrema",AO22)))</formula>
    </cfRule>
    <cfRule type="containsText" dxfId="721" priority="144" operator="containsText" text="4 - Zona de riesgo Alta">
      <formula>NOT(ISERROR(SEARCH("4 - Zona de riesgo Alta",AO22)))</formula>
    </cfRule>
    <cfRule type="containsText" dxfId="720" priority="145" operator="containsText" text="3 - Zona de riesgo Moderada">
      <formula>NOT(ISERROR(SEARCH("3 - Zona de riesgo Moderada",AO22)))</formula>
    </cfRule>
    <cfRule type="containsText" dxfId="719" priority="146" operator="containsText" text="2 - Zona de riesgo Baja">
      <formula>NOT(ISERROR(SEARCH("2 - Zona de riesgo Baja",AO22)))</formula>
    </cfRule>
    <cfRule type="containsText" dxfId="718" priority="147" operator="containsText" text=" 1 - Zona de riesgo Baja">
      <formula>NOT(ISERROR(SEARCH(" 1 - Zona de riesgo Baja",AO22)))</formula>
    </cfRule>
  </conditionalFormatting>
  <conditionalFormatting sqref="AO21">
    <cfRule type="containsText" dxfId="717" priority="106" operator="containsText" text="25 - Zona de riesgo Extrema">
      <formula>NOT(ISERROR(SEARCH("25 - Zona de riesgo Extrema",AO21)))</formula>
    </cfRule>
    <cfRule type="containsText" dxfId="716" priority="107" operator="containsText" text="10 - Zona de riesgo Alta">
      <formula>NOT(ISERROR(SEARCH("10 - Zona de riesgo Alta",AO21)))</formula>
    </cfRule>
    <cfRule type="containsText" dxfId="715" priority="108" operator="containsText" text="5 - Zona de riesgo Alta">
      <formula>NOT(ISERROR(SEARCH("5 - Zona de riesgo Alta",AO21)))</formula>
    </cfRule>
    <cfRule type="containsText" dxfId="714" priority="109" operator="containsText" text="20 - Zona de riesgo Extrema">
      <formula>NOT(ISERROR(SEARCH("20 - Zona de riesgo Extrema",AO21)))</formula>
    </cfRule>
    <cfRule type="containsText" dxfId="713" priority="110" operator="containsText" text="16 - Zona de riesgo Extrema">
      <formula>NOT(ISERROR(SEARCH("16 - Zona de riesgo Extrema",AO21)))</formula>
    </cfRule>
    <cfRule type="containsText" dxfId="712" priority="111" operator="containsText" text="12 - Zona de riesgo Alta">
      <formula>NOT(ISERROR(SEARCH("12 - Zona de riesgo Alta",AO21)))</formula>
    </cfRule>
    <cfRule type="containsText" dxfId="711" priority="112" operator="containsText" text="4 - Zona de riesgo Moderada">
      <formula>NOT(ISERROR(SEARCH("4 - Zona de riesgo Moderada",AO21)))</formula>
    </cfRule>
    <cfRule type="containsText" dxfId="710" priority="113" operator="containsText" text="15 - Zona de riesgo Extrema">
      <formula>NOT(ISERROR(SEARCH("15 - Zona de riesgo Extrema",AO21)))</formula>
    </cfRule>
    <cfRule type="containsText" dxfId="709" priority="114" operator="containsText" text="12 - Zona de riesgo Extrema">
      <formula>NOT(ISERROR(SEARCH("12 - Zona de riesgo Extrema",AO21)))</formula>
    </cfRule>
    <cfRule type="containsText" dxfId="708" priority="115" operator="containsText" text="9 - Zona de riesgo Alta">
      <formula>NOT(ISERROR(SEARCH("9 - Zona de riesgo Alta",AO21)))</formula>
    </cfRule>
    <cfRule type="containsText" dxfId="707" priority="116" operator="containsText" text="6 - Zona de riesgo Moderada">
      <formula>NOT(ISERROR(SEARCH("6 - Zona de riesgo Moderada",AO21)))</formula>
    </cfRule>
    <cfRule type="containsText" dxfId="706" priority="117" operator="containsText" text="3 - Zona de riesgo Baja">
      <formula>NOT(ISERROR(SEARCH("3 - Zona de riesgo Baja",AO21)))</formula>
    </cfRule>
    <cfRule type="containsText" dxfId="705" priority="118" operator="containsText" text="10 - Zona de riesgo Extrema">
      <formula>NOT(ISERROR(SEARCH("10 - Zona de riesgo Extrema",AO21)))</formula>
    </cfRule>
    <cfRule type="containsText" dxfId="704" priority="119" operator="containsText" text="8 - Zona de riesgo Alta">
      <formula>NOT(ISERROR(SEARCH("8 - Zona de riesgo Alta",AO21)))</formula>
    </cfRule>
    <cfRule type="containsText" dxfId="703" priority="120" operator="containsText" text="6 - Zona de riesgo Moderada">
      <formula>NOT(ISERROR(SEARCH("6 - Zona de riesgo Moderada",AO21)))</formula>
    </cfRule>
    <cfRule type="containsText" dxfId="702" priority="121" operator="containsText" text="4 - Zona de riesgo Baja">
      <formula>NOT(ISERROR(SEARCH("4 - Zona de riesgo Baja",AO21)))</formula>
    </cfRule>
    <cfRule type="containsText" dxfId="701" priority="122" operator="containsText" text="5 - Zona de riesgo Extrema">
      <formula>NOT(ISERROR(SEARCH("5 - Zona de riesgo Extrema",AO21)))</formula>
    </cfRule>
    <cfRule type="containsText" dxfId="700" priority="123" operator="containsText" text="4 - Zona de riesgo Alta">
      <formula>NOT(ISERROR(SEARCH("4 - Zona de riesgo Alta",AO21)))</formula>
    </cfRule>
    <cfRule type="containsText" dxfId="699" priority="124" operator="containsText" text="3 - Zona de riesgo Moderada">
      <formula>NOT(ISERROR(SEARCH("3 - Zona de riesgo Moderada",AO21)))</formula>
    </cfRule>
    <cfRule type="containsText" dxfId="698" priority="125" operator="containsText" text="2 - Zona de riesgo Baja">
      <formula>NOT(ISERROR(SEARCH("2 - Zona de riesgo Baja",AO21)))</formula>
    </cfRule>
    <cfRule type="containsText" dxfId="697" priority="126" operator="containsText" text=" 1 - Zona de riesgo Baja">
      <formula>NOT(ISERROR(SEARCH(" 1 - Zona de riesgo Baja",AO21)))</formula>
    </cfRule>
  </conditionalFormatting>
  <conditionalFormatting sqref="AO24">
    <cfRule type="containsText" dxfId="696" priority="85" operator="containsText" text="25 - Zona de riesgo Extrema">
      <formula>NOT(ISERROR(SEARCH("25 - Zona de riesgo Extrema",AO24)))</formula>
    </cfRule>
    <cfRule type="containsText" dxfId="695" priority="86" operator="containsText" text="10 - Zona de riesgo Alta">
      <formula>NOT(ISERROR(SEARCH("10 - Zona de riesgo Alta",AO24)))</formula>
    </cfRule>
    <cfRule type="containsText" dxfId="694" priority="87" operator="containsText" text="5 - Zona de riesgo Alta">
      <formula>NOT(ISERROR(SEARCH("5 - Zona de riesgo Alta",AO24)))</formula>
    </cfRule>
    <cfRule type="containsText" dxfId="693" priority="88" operator="containsText" text="20 - Zona de riesgo Extrema">
      <formula>NOT(ISERROR(SEARCH("20 - Zona de riesgo Extrema",AO24)))</formula>
    </cfRule>
    <cfRule type="containsText" dxfId="692" priority="89" operator="containsText" text="16 - Zona de riesgo Extrema">
      <formula>NOT(ISERROR(SEARCH("16 - Zona de riesgo Extrema",AO24)))</formula>
    </cfRule>
    <cfRule type="containsText" dxfId="691" priority="90" operator="containsText" text="12 - Zona de riesgo Alta">
      <formula>NOT(ISERROR(SEARCH("12 - Zona de riesgo Alta",AO24)))</formula>
    </cfRule>
    <cfRule type="containsText" dxfId="690" priority="91" operator="containsText" text="4 - Zona de riesgo Moderada">
      <formula>NOT(ISERROR(SEARCH("4 - Zona de riesgo Moderada",AO24)))</formula>
    </cfRule>
    <cfRule type="containsText" dxfId="689" priority="92" operator="containsText" text="15 - Zona de riesgo Extrema">
      <formula>NOT(ISERROR(SEARCH("15 - Zona de riesgo Extrema",AO24)))</formula>
    </cfRule>
    <cfRule type="containsText" dxfId="688" priority="93" operator="containsText" text="12 - Zona de riesgo Extrema">
      <formula>NOT(ISERROR(SEARCH("12 - Zona de riesgo Extrema",AO24)))</formula>
    </cfRule>
    <cfRule type="containsText" dxfId="687" priority="94" operator="containsText" text="9 - Zona de riesgo Alta">
      <formula>NOT(ISERROR(SEARCH("9 - Zona de riesgo Alta",AO24)))</formula>
    </cfRule>
    <cfRule type="containsText" dxfId="686" priority="95" operator="containsText" text="6 - Zona de riesgo Moderada">
      <formula>NOT(ISERROR(SEARCH("6 - Zona de riesgo Moderada",AO24)))</formula>
    </cfRule>
    <cfRule type="containsText" dxfId="685" priority="96" operator="containsText" text="3 - Zona de riesgo Baja">
      <formula>NOT(ISERROR(SEARCH("3 - Zona de riesgo Baja",AO24)))</formula>
    </cfRule>
    <cfRule type="containsText" dxfId="684" priority="97" operator="containsText" text="10 - Zona de riesgo Extrema">
      <formula>NOT(ISERROR(SEARCH("10 - Zona de riesgo Extrema",AO24)))</formula>
    </cfRule>
    <cfRule type="containsText" dxfId="683" priority="98" operator="containsText" text="8 - Zona de riesgo Alta">
      <formula>NOT(ISERROR(SEARCH("8 - Zona de riesgo Alta",AO24)))</formula>
    </cfRule>
    <cfRule type="containsText" dxfId="682" priority="99" operator="containsText" text="6 - Zona de riesgo Moderada">
      <formula>NOT(ISERROR(SEARCH("6 - Zona de riesgo Moderada",AO24)))</formula>
    </cfRule>
    <cfRule type="containsText" dxfId="681" priority="100" operator="containsText" text="4 - Zona de riesgo Baja">
      <formula>NOT(ISERROR(SEARCH("4 - Zona de riesgo Baja",AO24)))</formula>
    </cfRule>
    <cfRule type="containsText" dxfId="680" priority="101" operator="containsText" text="5 - Zona de riesgo Extrema">
      <formula>NOT(ISERROR(SEARCH("5 - Zona de riesgo Extrema",AO24)))</formula>
    </cfRule>
    <cfRule type="containsText" dxfId="679" priority="102" operator="containsText" text="4 - Zona de riesgo Alta">
      <formula>NOT(ISERROR(SEARCH("4 - Zona de riesgo Alta",AO24)))</formula>
    </cfRule>
    <cfRule type="containsText" dxfId="678" priority="103" operator="containsText" text="3 - Zona de riesgo Moderada">
      <formula>NOT(ISERROR(SEARCH("3 - Zona de riesgo Moderada",AO24)))</formula>
    </cfRule>
    <cfRule type="containsText" dxfId="677" priority="104" operator="containsText" text="2 - Zona de riesgo Baja">
      <formula>NOT(ISERROR(SEARCH("2 - Zona de riesgo Baja",AO24)))</formula>
    </cfRule>
    <cfRule type="containsText" dxfId="676" priority="105" operator="containsText" text=" 1 - Zona de riesgo Baja">
      <formula>NOT(ISERROR(SEARCH(" 1 - Zona de riesgo Baja",AO24)))</formula>
    </cfRule>
  </conditionalFormatting>
  <conditionalFormatting sqref="AN25">
    <cfRule type="containsText" dxfId="675" priority="64" operator="containsText" text="25 - Zona de riesgo Extrema">
      <formula>NOT(ISERROR(SEARCH("25 - Zona de riesgo Extrema",AN25)))</formula>
    </cfRule>
    <cfRule type="containsText" dxfId="674" priority="65" operator="containsText" text="10 - Zona de riesgo Alta">
      <formula>NOT(ISERROR(SEARCH("10 - Zona de riesgo Alta",AN25)))</formula>
    </cfRule>
    <cfRule type="containsText" dxfId="673" priority="66" operator="containsText" text="5 - Zona de riesgo Alta">
      <formula>NOT(ISERROR(SEARCH("5 - Zona de riesgo Alta",AN25)))</formula>
    </cfRule>
    <cfRule type="containsText" dxfId="672" priority="67" operator="containsText" text="20 - Zona de riesgo Extrema">
      <formula>NOT(ISERROR(SEARCH("20 - Zona de riesgo Extrema",AN25)))</formula>
    </cfRule>
    <cfRule type="containsText" dxfId="671" priority="68" operator="containsText" text="16 - Zona de riesgo Extrema">
      <formula>NOT(ISERROR(SEARCH("16 - Zona de riesgo Extrema",AN25)))</formula>
    </cfRule>
    <cfRule type="containsText" dxfId="670" priority="69" operator="containsText" text="12 - Zona de riesgo Alta">
      <formula>NOT(ISERROR(SEARCH("12 - Zona de riesgo Alta",AN25)))</formula>
    </cfRule>
    <cfRule type="containsText" dxfId="669" priority="70" operator="containsText" text="4 - Zona de riesgo Moderada">
      <formula>NOT(ISERROR(SEARCH("4 - Zona de riesgo Moderada",AN25)))</formula>
    </cfRule>
    <cfRule type="containsText" dxfId="668" priority="71" operator="containsText" text="15 - Zona de riesgo Extrema">
      <formula>NOT(ISERROR(SEARCH("15 - Zona de riesgo Extrema",AN25)))</formula>
    </cfRule>
    <cfRule type="containsText" dxfId="667" priority="72" operator="containsText" text="12 - Zona de riesgo Extrema">
      <formula>NOT(ISERROR(SEARCH("12 - Zona de riesgo Extrema",AN25)))</formula>
    </cfRule>
    <cfRule type="containsText" dxfId="666" priority="73" operator="containsText" text="9 - Zona de riesgo Alta">
      <formula>NOT(ISERROR(SEARCH("9 - Zona de riesgo Alta",AN25)))</formula>
    </cfRule>
    <cfRule type="containsText" dxfId="665" priority="74" operator="containsText" text="6 - Zona de riesgo Moderada">
      <formula>NOT(ISERROR(SEARCH("6 - Zona de riesgo Moderada",AN25)))</formula>
    </cfRule>
    <cfRule type="containsText" dxfId="664" priority="75" operator="containsText" text="3 - Zona de riesgo Baja">
      <formula>NOT(ISERROR(SEARCH("3 - Zona de riesgo Baja",AN25)))</formula>
    </cfRule>
    <cfRule type="containsText" dxfId="663" priority="76" operator="containsText" text="10 - Zona de riesgo Extrema">
      <formula>NOT(ISERROR(SEARCH("10 - Zona de riesgo Extrema",AN25)))</formula>
    </cfRule>
    <cfRule type="containsText" dxfId="662" priority="77" operator="containsText" text="8 - Zona de riesgo Alta">
      <formula>NOT(ISERROR(SEARCH("8 - Zona de riesgo Alta",AN25)))</formula>
    </cfRule>
    <cfRule type="containsText" dxfId="661" priority="78" operator="containsText" text="6 - Zona de riesgo Moderada">
      <formula>NOT(ISERROR(SEARCH("6 - Zona de riesgo Moderada",AN25)))</formula>
    </cfRule>
    <cfRule type="containsText" dxfId="660" priority="79" operator="containsText" text="4 - Zona de riesgo Baja">
      <formula>NOT(ISERROR(SEARCH("4 - Zona de riesgo Baja",AN25)))</formula>
    </cfRule>
    <cfRule type="containsText" dxfId="659" priority="80" operator="containsText" text="5 - Zona de riesgo Extrema">
      <formula>NOT(ISERROR(SEARCH("5 - Zona de riesgo Extrema",AN25)))</formula>
    </cfRule>
    <cfRule type="containsText" dxfId="658" priority="81" operator="containsText" text="4 - Zona de riesgo Alta">
      <formula>NOT(ISERROR(SEARCH("4 - Zona de riesgo Alta",AN25)))</formula>
    </cfRule>
    <cfRule type="containsText" dxfId="657" priority="82" operator="containsText" text="3 - Zona de riesgo Moderada">
      <formula>NOT(ISERROR(SEARCH("3 - Zona de riesgo Moderada",AN25)))</formula>
    </cfRule>
    <cfRule type="containsText" dxfId="656" priority="83" operator="containsText" text="2 - Zona de riesgo Baja">
      <formula>NOT(ISERROR(SEARCH("2 - Zona de riesgo Baja",AN25)))</formula>
    </cfRule>
    <cfRule type="containsText" dxfId="655" priority="84" operator="containsText" text=" 1 - Zona de riesgo Baja">
      <formula>NOT(ISERROR(SEARCH(" 1 - Zona de riesgo Baja",AN25)))</formula>
    </cfRule>
  </conditionalFormatting>
  <conditionalFormatting sqref="AO25">
    <cfRule type="containsText" dxfId="654" priority="43" operator="containsText" text="25 - Zona de riesgo Extrema">
      <formula>NOT(ISERROR(SEARCH("25 - Zona de riesgo Extrema",AO25)))</formula>
    </cfRule>
    <cfRule type="containsText" dxfId="653" priority="44" operator="containsText" text="10 - Zona de riesgo Alta">
      <formula>NOT(ISERROR(SEARCH("10 - Zona de riesgo Alta",AO25)))</formula>
    </cfRule>
    <cfRule type="containsText" dxfId="652" priority="45" operator="containsText" text="5 - Zona de riesgo Alta">
      <formula>NOT(ISERROR(SEARCH("5 - Zona de riesgo Alta",AO25)))</formula>
    </cfRule>
    <cfRule type="containsText" dxfId="651" priority="46" operator="containsText" text="20 - Zona de riesgo Extrema">
      <formula>NOT(ISERROR(SEARCH("20 - Zona de riesgo Extrema",AO25)))</formula>
    </cfRule>
    <cfRule type="containsText" dxfId="650" priority="47" operator="containsText" text="16 - Zona de riesgo Extrema">
      <formula>NOT(ISERROR(SEARCH("16 - Zona de riesgo Extrema",AO25)))</formula>
    </cfRule>
    <cfRule type="containsText" dxfId="649" priority="48" operator="containsText" text="12 - Zona de riesgo Alta">
      <formula>NOT(ISERROR(SEARCH("12 - Zona de riesgo Alta",AO25)))</formula>
    </cfRule>
    <cfRule type="containsText" dxfId="648" priority="49" operator="containsText" text="4 - Zona de riesgo Moderada">
      <formula>NOT(ISERROR(SEARCH("4 - Zona de riesgo Moderada",AO25)))</formula>
    </cfRule>
    <cfRule type="containsText" dxfId="647" priority="50" operator="containsText" text="15 - Zona de riesgo Extrema">
      <formula>NOT(ISERROR(SEARCH("15 - Zona de riesgo Extrema",AO25)))</formula>
    </cfRule>
    <cfRule type="containsText" dxfId="646" priority="51" operator="containsText" text="12 - Zona de riesgo Extrema">
      <formula>NOT(ISERROR(SEARCH("12 - Zona de riesgo Extrema",AO25)))</formula>
    </cfRule>
    <cfRule type="containsText" dxfId="645" priority="52" operator="containsText" text="9 - Zona de riesgo Alta">
      <formula>NOT(ISERROR(SEARCH("9 - Zona de riesgo Alta",AO25)))</formula>
    </cfRule>
    <cfRule type="containsText" dxfId="644" priority="53" operator="containsText" text="6 - Zona de riesgo Moderada">
      <formula>NOT(ISERROR(SEARCH("6 - Zona de riesgo Moderada",AO25)))</formula>
    </cfRule>
    <cfRule type="containsText" dxfId="643" priority="54" operator="containsText" text="3 - Zona de riesgo Baja">
      <formula>NOT(ISERROR(SEARCH("3 - Zona de riesgo Baja",AO25)))</formula>
    </cfRule>
    <cfRule type="containsText" dxfId="642" priority="55" operator="containsText" text="10 - Zona de riesgo Extrema">
      <formula>NOT(ISERROR(SEARCH("10 - Zona de riesgo Extrema",AO25)))</formula>
    </cfRule>
    <cfRule type="containsText" dxfId="641" priority="56" operator="containsText" text="8 - Zona de riesgo Alta">
      <formula>NOT(ISERROR(SEARCH("8 - Zona de riesgo Alta",AO25)))</formula>
    </cfRule>
    <cfRule type="containsText" dxfId="640" priority="57" operator="containsText" text="6 - Zona de riesgo Moderada">
      <formula>NOT(ISERROR(SEARCH("6 - Zona de riesgo Moderada",AO25)))</formula>
    </cfRule>
    <cfRule type="containsText" dxfId="639" priority="58" operator="containsText" text="4 - Zona de riesgo Baja">
      <formula>NOT(ISERROR(SEARCH("4 - Zona de riesgo Baja",AO25)))</formula>
    </cfRule>
    <cfRule type="containsText" dxfId="638" priority="59" operator="containsText" text="5 - Zona de riesgo Extrema">
      <formula>NOT(ISERROR(SEARCH("5 - Zona de riesgo Extrema",AO25)))</formula>
    </cfRule>
    <cfRule type="containsText" dxfId="637" priority="60" operator="containsText" text="4 - Zona de riesgo Alta">
      <formula>NOT(ISERROR(SEARCH("4 - Zona de riesgo Alta",AO25)))</formula>
    </cfRule>
    <cfRule type="containsText" dxfId="636" priority="61" operator="containsText" text="3 - Zona de riesgo Moderada">
      <formula>NOT(ISERROR(SEARCH("3 - Zona de riesgo Moderada",AO25)))</formula>
    </cfRule>
    <cfRule type="containsText" dxfId="635" priority="62" operator="containsText" text="2 - Zona de riesgo Baja">
      <formula>NOT(ISERROR(SEARCH("2 - Zona de riesgo Baja",AO25)))</formula>
    </cfRule>
    <cfRule type="containsText" dxfId="634" priority="63" operator="containsText" text=" 1 - Zona de riesgo Baja">
      <formula>NOT(ISERROR(SEARCH(" 1 - Zona de riesgo Baja",AO25)))</formula>
    </cfRule>
  </conditionalFormatting>
  <conditionalFormatting sqref="AO13">
    <cfRule type="containsText" dxfId="633" priority="22" operator="containsText" text="25 - Zona de riesgo Extrema">
      <formula>NOT(ISERROR(SEARCH("25 - Zona de riesgo Extrema",AO13)))</formula>
    </cfRule>
    <cfRule type="containsText" dxfId="632" priority="23" operator="containsText" text="10 - Zona de riesgo Alta">
      <formula>NOT(ISERROR(SEARCH("10 - Zona de riesgo Alta",AO13)))</formula>
    </cfRule>
    <cfRule type="containsText" dxfId="631" priority="24" operator="containsText" text="5 - Zona de riesgo Alta">
      <formula>NOT(ISERROR(SEARCH("5 - Zona de riesgo Alta",AO13)))</formula>
    </cfRule>
    <cfRule type="containsText" dxfId="630" priority="25" operator="containsText" text="20 - Zona de riesgo Extrema">
      <formula>NOT(ISERROR(SEARCH("20 - Zona de riesgo Extrema",AO13)))</formula>
    </cfRule>
    <cfRule type="containsText" dxfId="629" priority="26" operator="containsText" text="16 - Zona de riesgo Extrema">
      <formula>NOT(ISERROR(SEARCH("16 - Zona de riesgo Extrema",AO13)))</formula>
    </cfRule>
    <cfRule type="containsText" dxfId="628" priority="27" operator="containsText" text="12 - Zona de riesgo Alta">
      <formula>NOT(ISERROR(SEARCH("12 - Zona de riesgo Alta",AO13)))</formula>
    </cfRule>
    <cfRule type="containsText" dxfId="627" priority="28" operator="containsText" text="4 - Zona de riesgo Moderada">
      <formula>NOT(ISERROR(SEARCH("4 - Zona de riesgo Moderada",AO13)))</formula>
    </cfRule>
    <cfRule type="containsText" dxfId="626" priority="29" operator="containsText" text="15 - Zona de riesgo Extrema">
      <formula>NOT(ISERROR(SEARCH("15 - Zona de riesgo Extrema",AO13)))</formula>
    </cfRule>
    <cfRule type="containsText" dxfId="625" priority="30" operator="containsText" text="12 - Zona de riesgo Extrema">
      <formula>NOT(ISERROR(SEARCH("12 - Zona de riesgo Extrema",AO13)))</formula>
    </cfRule>
    <cfRule type="containsText" dxfId="624" priority="31" operator="containsText" text="9 - Zona de riesgo Alta">
      <formula>NOT(ISERROR(SEARCH("9 - Zona de riesgo Alta",AO13)))</formula>
    </cfRule>
    <cfRule type="containsText" dxfId="623" priority="32" operator="containsText" text="6 - Zona de riesgo Moderada">
      <formula>NOT(ISERROR(SEARCH("6 - Zona de riesgo Moderada",AO13)))</formula>
    </cfRule>
    <cfRule type="containsText" dxfId="622" priority="33" operator="containsText" text="3 - Zona de riesgo Baja">
      <formula>NOT(ISERROR(SEARCH("3 - Zona de riesgo Baja",AO13)))</formula>
    </cfRule>
    <cfRule type="containsText" dxfId="621" priority="34" operator="containsText" text="10 - Zona de riesgo Extrema">
      <formula>NOT(ISERROR(SEARCH("10 - Zona de riesgo Extrema",AO13)))</formula>
    </cfRule>
    <cfRule type="containsText" dxfId="620" priority="35" operator="containsText" text="8 - Zona de riesgo Alta">
      <formula>NOT(ISERROR(SEARCH("8 - Zona de riesgo Alta",AO13)))</formula>
    </cfRule>
    <cfRule type="containsText" dxfId="619" priority="36" operator="containsText" text="6 - Zona de riesgo Moderada">
      <formula>NOT(ISERROR(SEARCH("6 - Zona de riesgo Moderada",AO13)))</formula>
    </cfRule>
    <cfRule type="containsText" dxfId="618" priority="37" operator="containsText" text="4 - Zona de riesgo Baja">
      <formula>NOT(ISERROR(SEARCH("4 - Zona de riesgo Baja",AO13)))</formula>
    </cfRule>
    <cfRule type="containsText" dxfId="617" priority="38" operator="containsText" text="5 - Zona de riesgo Extrema">
      <formula>NOT(ISERROR(SEARCH("5 - Zona de riesgo Extrema",AO13)))</formula>
    </cfRule>
    <cfRule type="containsText" dxfId="616" priority="39" operator="containsText" text="4 - Zona de riesgo Alta">
      <formula>NOT(ISERROR(SEARCH("4 - Zona de riesgo Alta",AO13)))</formula>
    </cfRule>
    <cfRule type="containsText" dxfId="615" priority="40" operator="containsText" text="3 - Zona de riesgo Moderada">
      <formula>NOT(ISERROR(SEARCH("3 - Zona de riesgo Moderada",AO13)))</formula>
    </cfRule>
    <cfRule type="containsText" dxfId="614" priority="41" operator="containsText" text="2 - Zona de riesgo Baja">
      <formula>NOT(ISERROR(SEARCH("2 - Zona de riesgo Baja",AO13)))</formula>
    </cfRule>
    <cfRule type="containsText" dxfId="613" priority="42" operator="containsText" text=" 1 - Zona de riesgo Baja">
      <formula>NOT(ISERROR(SEARCH(" 1 - Zona de riesgo Baja",AO13)))</formula>
    </cfRule>
  </conditionalFormatting>
  <conditionalFormatting sqref="AO23">
    <cfRule type="containsText" dxfId="612" priority="1" operator="containsText" text="25 - Zona de riesgo Extrema">
      <formula>NOT(ISERROR(SEARCH("25 - Zona de riesgo Extrema",AO23)))</formula>
    </cfRule>
    <cfRule type="containsText" dxfId="611" priority="2" operator="containsText" text="10 - Zona de riesgo Alta">
      <formula>NOT(ISERROR(SEARCH("10 - Zona de riesgo Alta",AO23)))</formula>
    </cfRule>
    <cfRule type="containsText" dxfId="610" priority="3" operator="containsText" text="5 - Zona de riesgo Alta">
      <formula>NOT(ISERROR(SEARCH("5 - Zona de riesgo Alta",AO23)))</formula>
    </cfRule>
    <cfRule type="containsText" dxfId="609" priority="4" operator="containsText" text="20 - Zona de riesgo Extrema">
      <formula>NOT(ISERROR(SEARCH("20 - Zona de riesgo Extrema",AO23)))</formula>
    </cfRule>
    <cfRule type="containsText" dxfId="608" priority="5" operator="containsText" text="16 - Zona de riesgo Extrema">
      <formula>NOT(ISERROR(SEARCH("16 - Zona de riesgo Extrema",AO23)))</formula>
    </cfRule>
    <cfRule type="containsText" dxfId="607" priority="6" operator="containsText" text="12 - Zona de riesgo Alta">
      <formula>NOT(ISERROR(SEARCH("12 - Zona de riesgo Alta",AO23)))</formula>
    </cfRule>
    <cfRule type="containsText" dxfId="606" priority="7" operator="containsText" text="4 - Zona de riesgo Moderada">
      <formula>NOT(ISERROR(SEARCH("4 - Zona de riesgo Moderada",AO23)))</formula>
    </cfRule>
    <cfRule type="containsText" dxfId="605" priority="8" operator="containsText" text="15 - Zona de riesgo Extrema">
      <formula>NOT(ISERROR(SEARCH("15 - Zona de riesgo Extrema",AO23)))</formula>
    </cfRule>
    <cfRule type="containsText" dxfId="604" priority="9" operator="containsText" text="12 - Zona de riesgo Extrema">
      <formula>NOT(ISERROR(SEARCH("12 - Zona de riesgo Extrema",AO23)))</formula>
    </cfRule>
    <cfRule type="containsText" dxfId="603" priority="10" operator="containsText" text="9 - Zona de riesgo Alta">
      <formula>NOT(ISERROR(SEARCH("9 - Zona de riesgo Alta",AO23)))</formula>
    </cfRule>
    <cfRule type="containsText" dxfId="602" priority="11" operator="containsText" text="6 - Zona de riesgo Moderada">
      <formula>NOT(ISERROR(SEARCH("6 - Zona de riesgo Moderada",AO23)))</formula>
    </cfRule>
    <cfRule type="containsText" dxfId="601" priority="12" operator="containsText" text="3 - Zona de riesgo Baja">
      <formula>NOT(ISERROR(SEARCH("3 - Zona de riesgo Baja",AO23)))</formula>
    </cfRule>
    <cfRule type="containsText" dxfId="600" priority="13" operator="containsText" text="10 - Zona de riesgo Extrema">
      <formula>NOT(ISERROR(SEARCH("10 - Zona de riesgo Extrema",AO23)))</formula>
    </cfRule>
    <cfRule type="containsText" dxfId="599" priority="14" operator="containsText" text="8 - Zona de riesgo Alta">
      <formula>NOT(ISERROR(SEARCH("8 - Zona de riesgo Alta",AO23)))</formula>
    </cfRule>
    <cfRule type="containsText" dxfId="598" priority="15" operator="containsText" text="6 - Zona de riesgo Moderada">
      <formula>NOT(ISERROR(SEARCH("6 - Zona de riesgo Moderada",AO23)))</formula>
    </cfRule>
    <cfRule type="containsText" dxfId="597" priority="16" operator="containsText" text="4 - Zona de riesgo Baja">
      <formula>NOT(ISERROR(SEARCH("4 - Zona de riesgo Baja",AO23)))</formula>
    </cfRule>
    <cfRule type="containsText" dxfId="596" priority="17" operator="containsText" text="5 - Zona de riesgo Extrema">
      <formula>NOT(ISERROR(SEARCH("5 - Zona de riesgo Extrema",AO23)))</formula>
    </cfRule>
    <cfRule type="containsText" dxfId="595" priority="18" operator="containsText" text="4 - Zona de riesgo Alta">
      <formula>NOT(ISERROR(SEARCH("4 - Zona de riesgo Alta",AO23)))</formula>
    </cfRule>
    <cfRule type="containsText" dxfId="594" priority="19" operator="containsText" text="3 - Zona de riesgo Moderada">
      <formula>NOT(ISERROR(SEARCH("3 - Zona de riesgo Moderada",AO23)))</formula>
    </cfRule>
    <cfRule type="containsText" dxfId="593" priority="20" operator="containsText" text="2 - Zona de riesgo Baja">
      <formula>NOT(ISERROR(SEARCH("2 - Zona de riesgo Baja",AO23)))</formula>
    </cfRule>
    <cfRule type="containsText" dxfId="592" priority="21" operator="containsText" text=" 1 - Zona de riesgo Baja">
      <formula>NOT(ISERROR(SEARCH(" 1 - Zona de riesgo Baja",AO23)))</formula>
    </cfRule>
  </conditionalFormatting>
  <dataValidations count="1">
    <dataValidation allowBlank="1" showInputMessage="1" showErrorMessage="1" sqref="V12:V14 V21:V23 U25"/>
  </dataValidations>
  <hyperlinks>
    <hyperlink ref="AC9:AJ9" location="'Califique el control'!A1" display="Califique el control"/>
  </hyperlinks>
  <pageMargins left="0.70866141732283472" right="0.70866141732283472" top="0.98425196850393704" bottom="0.74803149606299213" header="0.19685039370078741" footer="0.31496062992125984"/>
  <pageSetup scale="50" orientation="landscape" r:id="rId1"/>
  <headerFooter>
    <oddHeader>&amp;L&amp;G&amp;C
MATRIZ DE IDENTIFICACIÓN Y SEGUIMIENTO A LOS 
RIESGOS INSTITUCIONALES&amp;R]</oddHeader>
    <oddFooter>&amp;R&amp;G
&amp;9SG-FM-043.V6</oddFooter>
  </headerFooter>
  <drawing r:id="rId2"/>
  <legacyDrawing r:id="rId3"/>
  <legacyDrawingHF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N118"/>
  <sheetViews>
    <sheetView showGridLines="0" showRuler="0" showWhiteSpace="0" topLeftCell="A10" zoomScale="97" zoomScaleNormal="100" zoomScaleSheetLayoutView="110" workbookViewId="0">
      <selection activeCell="H37" sqref="H37"/>
    </sheetView>
  </sheetViews>
  <sheetFormatPr baseColWidth="10" defaultColWidth="11.42578125" defaultRowHeight="33" customHeight="1" x14ac:dyDescent="0.2"/>
  <cols>
    <col min="1" max="1" width="11.42578125" style="98"/>
    <col min="2" max="2" width="28.5703125" style="98" customWidth="1"/>
    <col min="3" max="3" width="18.42578125" style="98" customWidth="1"/>
    <col min="4" max="4" width="22.140625" style="98" customWidth="1"/>
    <col min="5" max="5" width="28.7109375" style="98" customWidth="1"/>
    <col min="6" max="6" width="35.42578125" style="98" customWidth="1"/>
    <col min="7" max="7" width="39.5703125" style="234" customWidth="1"/>
    <col min="8" max="8" width="19" style="98" customWidth="1"/>
    <col min="9" max="9" width="25.7109375" style="98" customWidth="1"/>
    <col min="10" max="10" width="16.140625" style="98" customWidth="1"/>
    <col min="11" max="11" width="16.85546875" style="98" customWidth="1"/>
    <col min="12" max="12" width="11.42578125" style="98"/>
    <col min="13" max="13" width="28.42578125" style="98" customWidth="1"/>
    <col min="14" max="14" width="32.42578125" style="98" customWidth="1"/>
    <col min="15" max="17" width="26.7109375" style="98" customWidth="1"/>
    <col min="18" max="18" width="7.85546875" style="98" bestFit="1" customWidth="1"/>
    <col min="19" max="19" width="5.5703125" style="98" bestFit="1" customWidth="1"/>
    <col min="20" max="20" width="11" style="98" bestFit="1" customWidth="1"/>
    <col min="21" max="21" width="7.7109375" style="98" customWidth="1"/>
    <col min="22" max="22" width="10.140625" style="98" bestFit="1" customWidth="1"/>
    <col min="23" max="23" width="54.140625" style="98" customWidth="1"/>
    <col min="24" max="24" width="11.7109375" style="98" hidden="1" customWidth="1"/>
    <col min="25" max="25" width="11.7109375" style="98" customWidth="1"/>
    <col min="26" max="26" width="11" style="98" customWidth="1"/>
    <col min="27" max="27" width="13.140625" style="98" bestFit="1" customWidth="1"/>
    <col min="28" max="28" width="9.85546875" style="98" bestFit="1" customWidth="1"/>
    <col min="29" max="29" width="11.28515625" style="98" bestFit="1" customWidth="1"/>
    <col min="30" max="30" width="11" style="98" bestFit="1" customWidth="1"/>
    <col min="31" max="31" width="17" style="98" customWidth="1"/>
    <col min="32" max="32" width="11" style="98" bestFit="1" customWidth="1"/>
    <col min="33" max="33" width="14.140625" style="98" customWidth="1"/>
    <col min="34" max="35" width="17" style="98" customWidth="1"/>
    <col min="36" max="36" width="23.7109375" style="98" customWidth="1"/>
    <col min="37" max="37" width="9.42578125" style="98" customWidth="1"/>
    <col min="38" max="38" width="5.5703125" style="98" hidden="1" customWidth="1"/>
    <col min="39" max="39" width="10.7109375" style="98" customWidth="1"/>
    <col min="40" max="41" width="7.28515625" style="98" hidden="1" customWidth="1"/>
    <col min="42" max="42" width="15.28515625" style="98" customWidth="1"/>
    <col min="43" max="43" width="21" style="98" customWidth="1"/>
    <col min="44" max="44" width="56.5703125" style="234" customWidth="1"/>
    <col min="45" max="45" width="39.7109375" style="98" customWidth="1"/>
    <col min="46" max="46" width="14.5703125" style="98" customWidth="1"/>
    <col min="47" max="47" width="16.28515625" style="98" customWidth="1"/>
    <col min="48" max="48" width="15.140625" style="98" customWidth="1"/>
    <col min="49" max="49" width="11.42578125" style="98"/>
    <col min="50" max="50" width="15.140625" style="98" customWidth="1"/>
    <col min="51" max="51" width="42.7109375" style="98" customWidth="1"/>
    <col min="52" max="52" width="34.140625" style="98" customWidth="1"/>
    <col min="53" max="54" width="26.42578125" style="98" customWidth="1"/>
    <col min="55" max="55" width="20.7109375" style="98" customWidth="1"/>
    <col min="56" max="56" width="20.5703125" style="98" customWidth="1"/>
    <col min="57" max="16384" width="11.42578125" style="98"/>
  </cols>
  <sheetData>
    <row r="1" spans="1:64" customFormat="1" ht="33" customHeight="1" x14ac:dyDescent="0.25">
      <c r="A1" s="186"/>
      <c r="B1" s="185"/>
      <c r="C1" s="519" t="s">
        <v>695</v>
      </c>
      <c r="D1" s="519"/>
      <c r="E1" s="519"/>
      <c r="F1" s="519"/>
      <c r="G1" s="519"/>
      <c r="H1" s="179" t="s">
        <v>694</v>
      </c>
      <c r="I1" s="182" t="s">
        <v>693</v>
      </c>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R1" s="224"/>
    </row>
    <row r="2" spans="1:64" customFormat="1" ht="33" customHeight="1" x14ac:dyDescent="0.25">
      <c r="A2" s="184"/>
      <c r="B2" s="183"/>
      <c r="C2" s="520" t="s">
        <v>692</v>
      </c>
      <c r="D2" s="521"/>
      <c r="E2" s="521"/>
      <c r="F2" s="521"/>
      <c r="G2" s="522"/>
      <c r="H2" s="179" t="s">
        <v>691</v>
      </c>
      <c r="I2" s="182">
        <v>1</v>
      </c>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R2" s="224"/>
    </row>
    <row r="3" spans="1:64" customFormat="1" ht="33" customHeight="1" x14ac:dyDescent="0.25">
      <c r="A3" s="181"/>
      <c r="B3" s="180"/>
      <c r="C3" s="523"/>
      <c r="D3" s="524"/>
      <c r="E3" s="524"/>
      <c r="F3" s="524"/>
      <c r="G3" s="525"/>
      <c r="H3" s="179" t="s">
        <v>690</v>
      </c>
      <c r="I3" s="178">
        <v>44120</v>
      </c>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R3" s="224"/>
    </row>
    <row r="4" spans="1:64" s="225" customFormat="1" ht="33" customHeight="1" x14ac:dyDescent="0.2">
      <c r="G4" s="226"/>
      <c r="N4" s="227"/>
      <c r="W4" s="658"/>
      <c r="X4" s="658"/>
      <c r="Y4" s="658"/>
      <c r="Z4" s="658"/>
      <c r="AA4" s="658"/>
      <c r="AB4" s="658"/>
      <c r="AC4" s="658"/>
      <c r="AD4" s="658"/>
      <c r="AE4" s="658"/>
      <c r="AF4" s="658"/>
      <c r="AG4" s="228"/>
      <c r="AH4" s="228"/>
      <c r="AI4" s="228"/>
      <c r="AJ4" s="228"/>
      <c r="AR4" s="226"/>
    </row>
    <row r="5" spans="1:64" customFormat="1" ht="33" customHeight="1" x14ac:dyDescent="0.25">
      <c r="A5" s="530" t="s">
        <v>834</v>
      </c>
      <c r="B5" s="659"/>
      <c r="C5" s="659"/>
      <c r="D5" s="659"/>
      <c r="E5" s="659"/>
      <c r="F5" s="659"/>
      <c r="G5" s="659"/>
      <c r="H5" s="659"/>
      <c r="I5" s="659"/>
      <c r="J5" s="659"/>
      <c r="K5" s="659"/>
      <c r="L5" s="659"/>
      <c r="M5" s="659"/>
      <c r="N5" s="659"/>
      <c r="O5" s="659"/>
      <c r="P5" s="659"/>
      <c r="Q5" s="659"/>
      <c r="R5" s="659"/>
      <c r="S5" s="659"/>
      <c r="T5" s="659"/>
      <c r="U5" s="659"/>
      <c r="V5" s="659"/>
      <c r="W5" s="659"/>
      <c r="X5" s="659"/>
      <c r="Y5" s="659"/>
      <c r="Z5" s="659"/>
      <c r="AA5" s="659"/>
      <c r="AB5" s="659"/>
      <c r="AC5" s="659"/>
      <c r="AD5" s="659"/>
      <c r="AE5" s="659"/>
      <c r="AF5" s="659"/>
      <c r="AG5" s="659"/>
      <c r="AH5" s="659"/>
      <c r="AI5" s="659"/>
      <c r="AJ5" s="659"/>
      <c r="AK5" s="659"/>
      <c r="AL5" s="659"/>
      <c r="AM5" s="659"/>
      <c r="AN5" s="659"/>
      <c r="AO5" s="659"/>
      <c r="AP5" s="659"/>
      <c r="AQ5" s="105"/>
      <c r="AR5" s="229"/>
      <c r="AS5" s="105"/>
      <c r="AT5" s="105"/>
      <c r="AU5" s="105"/>
      <c r="AV5" s="105"/>
      <c r="AW5" s="105"/>
      <c r="AX5" s="105"/>
      <c r="AY5" s="105"/>
      <c r="AZ5" s="105"/>
      <c r="BA5" s="105"/>
      <c r="BB5" s="105"/>
      <c r="BC5" s="105"/>
      <c r="BD5" s="105"/>
      <c r="BE5" s="105"/>
      <c r="BF5" s="105"/>
      <c r="BG5" s="105"/>
      <c r="BH5" s="105"/>
      <c r="BI5" s="105"/>
      <c r="BJ5" s="105"/>
      <c r="BK5" s="105"/>
      <c r="BL5" s="105"/>
    </row>
    <row r="6" spans="1:64" s="135" customFormat="1" ht="33" customHeight="1" x14ac:dyDescent="0.2">
      <c r="G6" s="230"/>
      <c r="N6" s="231"/>
      <c r="O6" s="232"/>
      <c r="P6" s="232"/>
      <c r="Q6" s="232"/>
      <c r="R6" s="232"/>
      <c r="S6" s="232"/>
      <c r="T6" s="232"/>
      <c r="U6" s="232"/>
      <c r="V6" s="232"/>
      <c r="W6" s="232"/>
      <c r="X6" s="232"/>
      <c r="Y6" s="232"/>
      <c r="Z6" s="232"/>
      <c r="AA6" s="232"/>
      <c r="AB6" s="232"/>
      <c r="AC6" s="232"/>
      <c r="AD6" s="232"/>
      <c r="AE6" s="232"/>
      <c r="AF6" s="232"/>
      <c r="AG6" s="232"/>
      <c r="AH6" s="232"/>
      <c r="AI6" s="232"/>
      <c r="AJ6" s="232"/>
      <c r="AK6" s="538" t="s">
        <v>688</v>
      </c>
      <c r="AL6" s="539"/>
      <c r="AM6" s="539"/>
      <c r="AN6" s="539"/>
      <c r="AO6" s="539"/>
      <c r="AP6" s="540"/>
      <c r="AQ6" s="232"/>
      <c r="AR6" s="230"/>
    </row>
    <row r="7" spans="1:64" ht="33" customHeight="1" x14ac:dyDescent="0.2">
      <c r="A7" s="661" t="s">
        <v>687</v>
      </c>
      <c r="B7" s="662"/>
      <c r="C7" s="662"/>
      <c r="D7" s="662"/>
      <c r="E7" s="662"/>
      <c r="F7" s="662"/>
      <c r="G7" s="662"/>
      <c r="H7" s="662"/>
      <c r="I7" s="662"/>
      <c r="J7" s="662"/>
      <c r="K7" s="662"/>
      <c r="L7" s="662"/>
      <c r="M7" s="662"/>
      <c r="N7" s="662"/>
      <c r="O7" s="663"/>
      <c r="P7" s="233"/>
      <c r="Q7" s="233"/>
      <c r="R7" s="519" t="s">
        <v>686</v>
      </c>
      <c r="S7" s="519"/>
      <c r="T7" s="519"/>
      <c r="U7" s="519"/>
      <c r="V7" s="519"/>
      <c r="W7" s="232"/>
      <c r="X7" s="232"/>
      <c r="Y7" s="232"/>
      <c r="Z7" s="232"/>
      <c r="AA7" s="232"/>
      <c r="AB7" s="232"/>
      <c r="AC7" s="232"/>
      <c r="AD7" s="232"/>
      <c r="AE7" s="232"/>
      <c r="AF7" s="232"/>
      <c r="AG7" s="232"/>
      <c r="AH7" s="232"/>
      <c r="AI7" s="232"/>
      <c r="AJ7" s="232"/>
      <c r="AK7" s="541"/>
      <c r="AL7" s="660"/>
      <c r="AM7" s="660"/>
      <c r="AN7" s="660"/>
      <c r="AO7" s="660"/>
      <c r="AP7" s="543"/>
      <c r="AQ7" s="232"/>
    </row>
    <row r="8" spans="1:64" ht="33" customHeight="1" x14ac:dyDescent="0.2">
      <c r="A8" s="664"/>
      <c r="B8" s="665"/>
      <c r="C8" s="665"/>
      <c r="D8" s="665"/>
      <c r="E8" s="665"/>
      <c r="F8" s="665"/>
      <c r="G8" s="665"/>
      <c r="H8" s="665"/>
      <c r="I8" s="665"/>
      <c r="J8" s="665"/>
      <c r="K8" s="665"/>
      <c r="L8" s="665"/>
      <c r="M8" s="665"/>
      <c r="N8" s="665"/>
      <c r="O8" s="666"/>
      <c r="P8" s="235"/>
      <c r="Q8" s="235"/>
      <c r="R8" s="519"/>
      <c r="S8" s="519"/>
      <c r="T8" s="519"/>
      <c r="U8" s="519"/>
      <c r="V8" s="519"/>
      <c r="W8" s="527" t="s">
        <v>685</v>
      </c>
      <c r="X8" s="527"/>
      <c r="Y8" s="527"/>
      <c r="Z8" s="527"/>
      <c r="AA8" s="527"/>
      <c r="AB8" s="527"/>
      <c r="AC8" s="528"/>
      <c r="AD8" s="528"/>
      <c r="AE8" s="528"/>
      <c r="AF8" s="528"/>
      <c r="AG8" s="528"/>
      <c r="AH8" s="529"/>
      <c r="AI8" s="529"/>
      <c r="AJ8" s="529"/>
      <c r="AK8" s="544"/>
      <c r="AL8" s="545"/>
      <c r="AM8" s="545"/>
      <c r="AN8" s="545"/>
      <c r="AO8" s="545"/>
      <c r="AP8" s="546"/>
    </row>
    <row r="9" spans="1:64" ht="33" customHeight="1" x14ac:dyDescent="0.2">
      <c r="A9" s="550" t="s">
        <v>684</v>
      </c>
      <c r="B9" s="547" t="s">
        <v>683</v>
      </c>
      <c r="C9" s="547" t="s">
        <v>682</v>
      </c>
      <c r="D9" s="547" t="s">
        <v>681</v>
      </c>
      <c r="E9" s="547" t="s">
        <v>680</v>
      </c>
      <c r="F9" s="550" t="s">
        <v>679</v>
      </c>
      <c r="G9" s="675" t="s">
        <v>678</v>
      </c>
      <c r="H9" s="547" t="s">
        <v>677</v>
      </c>
      <c r="I9" s="547" t="s">
        <v>676</v>
      </c>
      <c r="J9" s="547" t="s">
        <v>675</v>
      </c>
      <c r="K9" s="547" t="s">
        <v>835</v>
      </c>
      <c r="L9" s="547" t="s">
        <v>673</v>
      </c>
      <c r="M9" s="553" t="s">
        <v>672</v>
      </c>
      <c r="N9" s="554"/>
      <c r="O9" s="167"/>
      <c r="P9" s="166"/>
      <c r="Q9" s="166"/>
      <c r="R9" s="549" t="s">
        <v>91</v>
      </c>
      <c r="S9" s="166"/>
      <c r="T9" s="549" t="s">
        <v>93</v>
      </c>
      <c r="U9" s="190"/>
      <c r="V9" s="513" t="s">
        <v>671</v>
      </c>
      <c r="W9" s="550" t="s">
        <v>670</v>
      </c>
      <c r="X9" s="550" t="s">
        <v>836</v>
      </c>
      <c r="Y9" s="550" t="s">
        <v>837</v>
      </c>
      <c r="Z9" s="550" t="s">
        <v>838</v>
      </c>
      <c r="AA9" s="550" t="s">
        <v>839</v>
      </c>
      <c r="AB9" s="547" t="s">
        <v>840</v>
      </c>
      <c r="AC9" s="515" t="s">
        <v>669</v>
      </c>
      <c r="AD9" s="516"/>
      <c r="AE9" s="516"/>
      <c r="AF9" s="516"/>
      <c r="AG9" s="516"/>
      <c r="AH9" s="516"/>
      <c r="AI9" s="516"/>
      <c r="AJ9" s="517"/>
      <c r="AK9" s="511" t="s">
        <v>91</v>
      </c>
      <c r="AL9" s="165"/>
      <c r="AM9" s="549" t="s">
        <v>93</v>
      </c>
      <c r="AN9" s="669" t="s">
        <v>32</v>
      </c>
      <c r="AO9" s="549" t="s">
        <v>841</v>
      </c>
      <c r="AP9" s="509" t="s">
        <v>668</v>
      </c>
    </row>
    <row r="10" spans="1:64" ht="44.25" customHeight="1" x14ac:dyDescent="0.2">
      <c r="A10" s="550"/>
      <c r="B10" s="548"/>
      <c r="C10" s="548"/>
      <c r="D10" s="548"/>
      <c r="E10" s="548"/>
      <c r="F10" s="550"/>
      <c r="G10" s="676"/>
      <c r="H10" s="548"/>
      <c r="I10" s="548"/>
      <c r="J10" s="548"/>
      <c r="K10" s="548"/>
      <c r="L10" s="548"/>
      <c r="M10" s="164" t="s">
        <v>667</v>
      </c>
      <c r="N10" s="164" t="s">
        <v>842</v>
      </c>
      <c r="O10" s="163" t="s">
        <v>665</v>
      </c>
      <c r="P10" s="163" t="s">
        <v>664</v>
      </c>
      <c r="Q10" s="163" t="s">
        <v>663</v>
      </c>
      <c r="R10" s="512"/>
      <c r="S10" s="161" t="s">
        <v>32</v>
      </c>
      <c r="T10" s="512"/>
      <c r="U10" s="161" t="s">
        <v>32</v>
      </c>
      <c r="V10" s="514"/>
      <c r="W10" s="550"/>
      <c r="X10" s="550"/>
      <c r="Y10" s="550"/>
      <c r="Z10" s="550"/>
      <c r="AA10" s="550"/>
      <c r="AB10" s="548"/>
      <c r="AC10" s="162" t="s">
        <v>662</v>
      </c>
      <c r="AD10" s="162" t="s">
        <v>660</v>
      </c>
      <c r="AE10" s="162" t="s">
        <v>661</v>
      </c>
      <c r="AF10" s="162" t="s">
        <v>660</v>
      </c>
      <c r="AG10" s="162" t="s">
        <v>659</v>
      </c>
      <c r="AH10" s="162" t="s">
        <v>843</v>
      </c>
      <c r="AI10" s="162" t="s">
        <v>657</v>
      </c>
      <c r="AJ10" s="162" t="s">
        <v>656</v>
      </c>
      <c r="AK10" s="512"/>
      <c r="AL10" s="161" t="s">
        <v>32</v>
      </c>
      <c r="AM10" s="511"/>
      <c r="AN10" s="670"/>
      <c r="AO10" s="512"/>
      <c r="AP10" s="510"/>
      <c r="AQ10" s="236" t="s">
        <v>655</v>
      </c>
      <c r="AR10" s="237" t="s">
        <v>654</v>
      </c>
      <c r="AS10" s="238" t="s">
        <v>653</v>
      </c>
      <c r="AT10" s="236" t="s">
        <v>652</v>
      </c>
      <c r="AU10" s="236" t="s">
        <v>651</v>
      </c>
      <c r="AV10" s="236" t="s">
        <v>650</v>
      </c>
      <c r="AW10" s="236" t="s">
        <v>649</v>
      </c>
      <c r="AX10" s="236" t="s">
        <v>648</v>
      </c>
      <c r="AY10" s="236" t="s">
        <v>647</v>
      </c>
      <c r="AZ10" s="236" t="s">
        <v>646</v>
      </c>
      <c r="BA10" s="236" t="s">
        <v>645</v>
      </c>
      <c r="BB10" s="236" t="s">
        <v>644</v>
      </c>
      <c r="BC10" s="236" t="s">
        <v>643</v>
      </c>
      <c r="BG10" s="239"/>
    </row>
    <row r="11" spans="1:64" s="249" customFormat="1" ht="159" customHeight="1" x14ac:dyDescent="0.25">
      <c r="A11" s="656">
        <v>1</v>
      </c>
      <c r="B11" s="656" t="s">
        <v>844</v>
      </c>
      <c r="C11" s="132" t="s">
        <v>845</v>
      </c>
      <c r="D11" s="656" t="s">
        <v>466</v>
      </c>
      <c r="E11" s="656" t="s">
        <v>466</v>
      </c>
      <c r="F11" s="671" t="s">
        <v>846</v>
      </c>
      <c r="G11" s="673" t="s">
        <v>847</v>
      </c>
      <c r="H11" s="667" t="s">
        <v>2</v>
      </c>
      <c r="I11" s="132" t="s">
        <v>723</v>
      </c>
      <c r="J11" s="132" t="s">
        <v>848</v>
      </c>
      <c r="K11" s="132" t="s">
        <v>848</v>
      </c>
      <c r="L11" s="132" t="s">
        <v>289</v>
      </c>
      <c r="M11" s="132" t="s">
        <v>849</v>
      </c>
      <c r="N11" s="144" t="s">
        <v>850</v>
      </c>
      <c r="O11" s="144" t="s">
        <v>290</v>
      </c>
      <c r="P11" s="144" t="s">
        <v>851</v>
      </c>
      <c r="Q11" s="144" t="s">
        <v>852</v>
      </c>
      <c r="R11" s="144" t="s">
        <v>853</v>
      </c>
      <c r="S11" s="240">
        <v>0.8</v>
      </c>
      <c r="T11" s="241" t="s">
        <v>854</v>
      </c>
      <c r="U11" s="240">
        <v>1</v>
      </c>
      <c r="V11" s="242" t="s">
        <v>855</v>
      </c>
      <c r="W11" s="243" t="s">
        <v>856</v>
      </c>
      <c r="X11" s="132" t="s">
        <v>278</v>
      </c>
      <c r="Y11" s="244" t="s">
        <v>857</v>
      </c>
      <c r="Z11" s="244" t="s">
        <v>857</v>
      </c>
      <c r="AA11" s="244" t="s">
        <v>857</v>
      </c>
      <c r="AB11" s="244" t="s">
        <v>857</v>
      </c>
      <c r="AC11" s="132" t="s">
        <v>278</v>
      </c>
      <c r="AD11" s="132">
        <v>25</v>
      </c>
      <c r="AE11" s="132" t="s">
        <v>277</v>
      </c>
      <c r="AF11" s="132">
        <v>15</v>
      </c>
      <c r="AG11" s="132">
        <f>+AD11+AF11</f>
        <v>40</v>
      </c>
      <c r="AH11" s="245" t="s">
        <v>276</v>
      </c>
      <c r="AI11" s="245" t="s">
        <v>858</v>
      </c>
      <c r="AJ11" s="132" t="s">
        <v>859</v>
      </c>
      <c r="AK11" s="144" t="s">
        <v>860</v>
      </c>
      <c r="AL11" s="144">
        <f>80-(80*40)/100</f>
        <v>48</v>
      </c>
      <c r="AM11" s="241" t="s">
        <v>854</v>
      </c>
      <c r="AN11" s="144">
        <v>100</v>
      </c>
      <c r="AO11" s="144">
        <f t="shared" ref="AO11:AO16" si="0">+AL11</f>
        <v>48</v>
      </c>
      <c r="AP11" s="242" t="s">
        <v>861</v>
      </c>
      <c r="AQ11" s="144" t="s">
        <v>494</v>
      </c>
      <c r="AR11" s="246" t="s">
        <v>862</v>
      </c>
      <c r="AS11" s="132" t="s">
        <v>863</v>
      </c>
      <c r="AT11" s="132" t="s">
        <v>272</v>
      </c>
      <c r="AU11" s="132" t="s">
        <v>864</v>
      </c>
      <c r="AV11" s="121" t="s">
        <v>160</v>
      </c>
      <c r="AW11" s="139">
        <v>44562</v>
      </c>
      <c r="AX11" s="139">
        <v>44926</v>
      </c>
      <c r="AY11" s="142" t="s">
        <v>865</v>
      </c>
      <c r="AZ11" s="247" t="s">
        <v>866</v>
      </c>
      <c r="BA11" s="132" t="s">
        <v>867</v>
      </c>
      <c r="BB11" s="248" t="s">
        <v>327</v>
      </c>
      <c r="BC11" s="132" t="s">
        <v>868</v>
      </c>
      <c r="BG11" s="250"/>
    </row>
    <row r="12" spans="1:64" s="249" customFormat="1" ht="174.75" customHeight="1" x14ac:dyDescent="0.25">
      <c r="A12" s="657"/>
      <c r="B12" s="657"/>
      <c r="C12" s="121" t="s">
        <v>869</v>
      </c>
      <c r="D12" s="657"/>
      <c r="E12" s="657"/>
      <c r="F12" s="672"/>
      <c r="G12" s="674"/>
      <c r="H12" s="668"/>
      <c r="I12" s="121" t="s">
        <v>723</v>
      </c>
      <c r="J12" s="121" t="s">
        <v>848</v>
      </c>
      <c r="K12" s="121" t="s">
        <v>848</v>
      </c>
      <c r="L12" s="121" t="s">
        <v>289</v>
      </c>
      <c r="M12" s="121" t="s">
        <v>849</v>
      </c>
      <c r="N12" s="144" t="s">
        <v>850</v>
      </c>
      <c r="O12" s="144" t="s">
        <v>290</v>
      </c>
      <c r="P12" s="144" t="s">
        <v>851</v>
      </c>
      <c r="Q12" s="144" t="s">
        <v>852</v>
      </c>
      <c r="R12" s="144" t="s">
        <v>853</v>
      </c>
      <c r="S12" s="240">
        <v>0.8</v>
      </c>
      <c r="T12" s="241" t="s">
        <v>854</v>
      </c>
      <c r="U12" s="240">
        <v>1</v>
      </c>
      <c r="V12" s="242" t="s">
        <v>855</v>
      </c>
      <c r="W12" s="251" t="s">
        <v>870</v>
      </c>
      <c r="X12" s="121" t="s">
        <v>278</v>
      </c>
      <c r="Y12" s="244" t="s">
        <v>857</v>
      </c>
      <c r="Z12" s="244" t="s">
        <v>857</v>
      </c>
      <c r="AA12" s="244" t="s">
        <v>857</v>
      </c>
      <c r="AB12" s="244" t="s">
        <v>857</v>
      </c>
      <c r="AC12" s="121" t="s">
        <v>278</v>
      </c>
      <c r="AD12" s="121">
        <v>25</v>
      </c>
      <c r="AE12" s="121" t="s">
        <v>277</v>
      </c>
      <c r="AF12" s="132">
        <v>15</v>
      </c>
      <c r="AG12" s="121">
        <f>+AD12+AF12</f>
        <v>40</v>
      </c>
      <c r="AH12" s="144" t="s">
        <v>276</v>
      </c>
      <c r="AI12" s="245" t="s">
        <v>858</v>
      </c>
      <c r="AJ12" s="132" t="s">
        <v>859</v>
      </c>
      <c r="AK12" s="144" t="s">
        <v>860</v>
      </c>
      <c r="AL12" s="144">
        <f>80-(80*40)/100</f>
        <v>48</v>
      </c>
      <c r="AM12" s="241" t="s">
        <v>854</v>
      </c>
      <c r="AN12" s="144">
        <v>100</v>
      </c>
      <c r="AO12" s="144">
        <f t="shared" si="0"/>
        <v>48</v>
      </c>
      <c r="AP12" s="242" t="s">
        <v>861</v>
      </c>
      <c r="AQ12" s="144" t="s">
        <v>494</v>
      </c>
      <c r="AR12" s="252" t="s">
        <v>871</v>
      </c>
      <c r="AS12" s="121" t="s">
        <v>863</v>
      </c>
      <c r="AT12" s="121">
        <v>1</v>
      </c>
      <c r="AU12" s="121" t="s">
        <v>864</v>
      </c>
      <c r="AV12" s="121" t="s">
        <v>160</v>
      </c>
      <c r="AW12" s="138">
        <v>44562</v>
      </c>
      <c r="AX12" s="139">
        <v>44926</v>
      </c>
      <c r="AY12" s="142" t="s">
        <v>865</v>
      </c>
      <c r="AZ12" s="253" t="s">
        <v>866</v>
      </c>
      <c r="BA12" s="132" t="s">
        <v>867</v>
      </c>
      <c r="BB12" s="254" t="s">
        <v>327</v>
      </c>
      <c r="BC12" s="121" t="s">
        <v>868</v>
      </c>
      <c r="BG12" s="250"/>
    </row>
    <row r="13" spans="1:64" s="249" customFormat="1" ht="33" customHeight="1" x14ac:dyDescent="0.25">
      <c r="A13" s="656">
        <v>2</v>
      </c>
      <c r="B13" s="667" t="s">
        <v>844</v>
      </c>
      <c r="C13" s="667" t="s">
        <v>869</v>
      </c>
      <c r="D13" s="667" t="s">
        <v>466</v>
      </c>
      <c r="E13" s="667" t="s">
        <v>466</v>
      </c>
      <c r="F13" s="680" t="s">
        <v>872</v>
      </c>
      <c r="G13" s="677" t="s">
        <v>873</v>
      </c>
      <c r="H13" s="667" t="s">
        <v>2</v>
      </c>
      <c r="I13" s="667" t="s">
        <v>723</v>
      </c>
      <c r="J13" s="667" t="s">
        <v>848</v>
      </c>
      <c r="K13" s="667" t="s">
        <v>848</v>
      </c>
      <c r="L13" s="667" t="s">
        <v>289</v>
      </c>
      <c r="M13" s="667" t="s">
        <v>849</v>
      </c>
      <c r="N13" s="699" t="s">
        <v>850</v>
      </c>
      <c r="O13" s="699" t="s">
        <v>874</v>
      </c>
      <c r="P13" s="699" t="s">
        <v>851</v>
      </c>
      <c r="Q13" s="699" t="s">
        <v>875</v>
      </c>
      <c r="R13" s="699" t="s">
        <v>853</v>
      </c>
      <c r="S13" s="692">
        <v>0.8</v>
      </c>
      <c r="T13" s="694" t="s">
        <v>854</v>
      </c>
      <c r="U13" s="692">
        <v>1</v>
      </c>
      <c r="V13" s="696" t="s">
        <v>855</v>
      </c>
      <c r="W13" s="251" t="s">
        <v>876</v>
      </c>
      <c r="X13" s="121" t="s">
        <v>163</v>
      </c>
      <c r="Y13" s="244" t="s">
        <v>857</v>
      </c>
      <c r="Z13" s="244" t="s">
        <v>857</v>
      </c>
      <c r="AA13" s="244" t="s">
        <v>857</v>
      </c>
      <c r="AB13" s="244" t="s">
        <v>857</v>
      </c>
      <c r="AC13" s="121" t="s">
        <v>163</v>
      </c>
      <c r="AD13" s="121">
        <v>15</v>
      </c>
      <c r="AE13" s="121" t="s">
        <v>277</v>
      </c>
      <c r="AF13" s="132">
        <v>15</v>
      </c>
      <c r="AG13" s="121">
        <f>+AD13+AF13</f>
        <v>30</v>
      </c>
      <c r="AH13" s="144" t="s">
        <v>276</v>
      </c>
      <c r="AI13" s="245" t="s">
        <v>858</v>
      </c>
      <c r="AJ13" s="132" t="s">
        <v>859</v>
      </c>
      <c r="AK13" s="144" t="s">
        <v>877</v>
      </c>
      <c r="AL13" s="144">
        <f>80-(80*30)/100</f>
        <v>56</v>
      </c>
      <c r="AM13" s="241" t="s">
        <v>854</v>
      </c>
      <c r="AN13" s="144">
        <v>100</v>
      </c>
      <c r="AO13" s="144">
        <f t="shared" si="0"/>
        <v>56</v>
      </c>
      <c r="AP13" s="242" t="s">
        <v>861</v>
      </c>
      <c r="AQ13" s="144" t="s">
        <v>494</v>
      </c>
      <c r="AR13" s="698" t="s">
        <v>878</v>
      </c>
      <c r="AS13" s="567" t="s">
        <v>863</v>
      </c>
      <c r="AT13" s="567">
        <v>1</v>
      </c>
      <c r="AU13" s="567" t="s">
        <v>864</v>
      </c>
      <c r="AV13" s="667" t="s">
        <v>160</v>
      </c>
      <c r="AW13" s="686">
        <v>44562</v>
      </c>
      <c r="AX13" s="688">
        <v>44926</v>
      </c>
      <c r="AY13" s="690" t="s">
        <v>865</v>
      </c>
      <c r="AZ13" s="677" t="s">
        <v>866</v>
      </c>
      <c r="BA13" s="132" t="s">
        <v>867</v>
      </c>
      <c r="BB13" s="682" t="s">
        <v>327</v>
      </c>
      <c r="BC13" s="667" t="s">
        <v>879</v>
      </c>
      <c r="BG13" s="250"/>
    </row>
    <row r="14" spans="1:64" s="249" customFormat="1" ht="75" customHeight="1" x14ac:dyDescent="0.25">
      <c r="A14" s="657"/>
      <c r="B14" s="679"/>
      <c r="C14" s="679"/>
      <c r="D14" s="679"/>
      <c r="E14" s="679"/>
      <c r="F14" s="681"/>
      <c r="G14" s="678"/>
      <c r="H14" s="679"/>
      <c r="I14" s="679"/>
      <c r="J14" s="679"/>
      <c r="K14" s="679"/>
      <c r="L14" s="679"/>
      <c r="M14" s="679"/>
      <c r="N14" s="700"/>
      <c r="O14" s="700"/>
      <c r="P14" s="700"/>
      <c r="Q14" s="700"/>
      <c r="R14" s="700"/>
      <c r="S14" s="693"/>
      <c r="T14" s="695"/>
      <c r="U14" s="693"/>
      <c r="V14" s="697"/>
      <c r="W14" s="251" t="s">
        <v>880</v>
      </c>
      <c r="X14" s="121" t="s">
        <v>163</v>
      </c>
      <c r="Y14" s="244" t="s">
        <v>857</v>
      </c>
      <c r="Z14" s="244" t="s">
        <v>857</v>
      </c>
      <c r="AA14" s="244" t="s">
        <v>857</v>
      </c>
      <c r="AB14" s="244" t="s">
        <v>857</v>
      </c>
      <c r="AC14" s="121" t="s">
        <v>163</v>
      </c>
      <c r="AD14" s="121">
        <v>15</v>
      </c>
      <c r="AE14" s="121" t="s">
        <v>277</v>
      </c>
      <c r="AF14" s="132">
        <v>15</v>
      </c>
      <c r="AG14" s="121">
        <v>30</v>
      </c>
      <c r="AH14" s="144" t="s">
        <v>276</v>
      </c>
      <c r="AI14" s="245" t="s">
        <v>858</v>
      </c>
      <c r="AJ14" s="132" t="s">
        <v>859</v>
      </c>
      <c r="AK14" s="144" t="s">
        <v>860</v>
      </c>
      <c r="AL14" s="144">
        <f>56-(56*30)/100</f>
        <v>39.200000000000003</v>
      </c>
      <c r="AM14" s="241" t="s">
        <v>854</v>
      </c>
      <c r="AN14" s="144">
        <v>100</v>
      </c>
      <c r="AO14" s="144">
        <f t="shared" si="0"/>
        <v>39.200000000000003</v>
      </c>
      <c r="AP14" s="242" t="s">
        <v>861</v>
      </c>
      <c r="AQ14" s="144" t="s">
        <v>494</v>
      </c>
      <c r="AR14" s="698"/>
      <c r="AS14" s="567"/>
      <c r="AT14" s="567"/>
      <c r="AU14" s="567"/>
      <c r="AV14" s="668"/>
      <c r="AW14" s="687"/>
      <c r="AX14" s="689"/>
      <c r="AY14" s="691"/>
      <c r="AZ14" s="678"/>
      <c r="BA14" s="132" t="s">
        <v>867</v>
      </c>
      <c r="BB14" s="683"/>
      <c r="BC14" s="679"/>
      <c r="BG14" s="250"/>
    </row>
    <row r="15" spans="1:64" s="249" customFormat="1" ht="124.5" customHeight="1" x14ac:dyDescent="0.25">
      <c r="A15" s="656">
        <v>3</v>
      </c>
      <c r="B15" s="684" t="s">
        <v>844</v>
      </c>
      <c r="C15" s="110" t="s">
        <v>881</v>
      </c>
      <c r="D15" s="132" t="s">
        <v>882</v>
      </c>
      <c r="E15" s="132" t="s">
        <v>882</v>
      </c>
      <c r="F15" s="671" t="s">
        <v>883</v>
      </c>
      <c r="G15" s="142" t="s">
        <v>884</v>
      </c>
      <c r="H15" s="656" t="s">
        <v>2</v>
      </c>
      <c r="I15" s="132" t="s">
        <v>723</v>
      </c>
      <c r="J15" s="132" t="s">
        <v>279</v>
      </c>
      <c r="K15" s="132" t="s">
        <v>279</v>
      </c>
      <c r="L15" s="132" t="s">
        <v>289</v>
      </c>
      <c r="M15" s="132" t="s">
        <v>885</v>
      </c>
      <c r="N15" s="144" t="s">
        <v>886</v>
      </c>
      <c r="O15" s="144" t="s">
        <v>290</v>
      </c>
      <c r="P15" s="144" t="s">
        <v>851</v>
      </c>
      <c r="Q15" s="144" t="s">
        <v>887</v>
      </c>
      <c r="R15" s="144" t="s">
        <v>860</v>
      </c>
      <c r="S15" s="240">
        <v>0.4</v>
      </c>
      <c r="T15" s="144" t="s">
        <v>711</v>
      </c>
      <c r="U15" s="240">
        <v>0.6</v>
      </c>
      <c r="V15" s="147" t="s">
        <v>888</v>
      </c>
      <c r="W15" s="251" t="s">
        <v>889</v>
      </c>
      <c r="X15" s="132" t="s">
        <v>159</v>
      </c>
      <c r="Y15" s="244" t="s">
        <v>857</v>
      </c>
      <c r="Z15" s="244" t="s">
        <v>857</v>
      </c>
      <c r="AA15" s="244" t="s">
        <v>857</v>
      </c>
      <c r="AB15" s="244" t="s">
        <v>857</v>
      </c>
      <c r="AC15" s="132" t="s">
        <v>159</v>
      </c>
      <c r="AD15" s="132">
        <v>25</v>
      </c>
      <c r="AE15" s="132" t="s">
        <v>277</v>
      </c>
      <c r="AF15" s="132">
        <v>15</v>
      </c>
      <c r="AG15" s="121">
        <f>+AD15+AF15</f>
        <v>40</v>
      </c>
      <c r="AH15" s="245" t="s">
        <v>276</v>
      </c>
      <c r="AI15" s="245" t="s">
        <v>858</v>
      </c>
      <c r="AJ15" s="132" t="s">
        <v>859</v>
      </c>
      <c r="AK15" s="132" t="s">
        <v>890</v>
      </c>
      <c r="AL15" s="110">
        <f>40-(40*40)/100</f>
        <v>24</v>
      </c>
      <c r="AM15" s="144" t="s">
        <v>711</v>
      </c>
      <c r="AN15" s="144">
        <v>60</v>
      </c>
      <c r="AO15" s="144">
        <f t="shared" si="0"/>
        <v>24</v>
      </c>
      <c r="AP15" s="147" t="s">
        <v>888</v>
      </c>
      <c r="AQ15" s="144" t="s">
        <v>494</v>
      </c>
      <c r="AR15" s="255" t="s">
        <v>891</v>
      </c>
      <c r="AS15" s="132" t="s">
        <v>892</v>
      </c>
      <c r="AT15" s="132">
        <v>1</v>
      </c>
      <c r="AU15" s="132" t="s">
        <v>893</v>
      </c>
      <c r="AV15" s="132" t="s">
        <v>156</v>
      </c>
      <c r="AW15" s="139">
        <v>44562</v>
      </c>
      <c r="AX15" s="139">
        <v>44926</v>
      </c>
      <c r="AY15" s="142" t="s">
        <v>865</v>
      </c>
      <c r="AZ15" s="142" t="s">
        <v>866</v>
      </c>
      <c r="BA15" s="132" t="s">
        <v>893</v>
      </c>
      <c r="BB15" s="132" t="s">
        <v>894</v>
      </c>
      <c r="BC15" s="121" t="s">
        <v>895</v>
      </c>
      <c r="BG15" s="250"/>
    </row>
    <row r="16" spans="1:64" s="249" customFormat="1" ht="159" customHeight="1" x14ac:dyDescent="0.25">
      <c r="A16" s="657"/>
      <c r="B16" s="685"/>
      <c r="C16" s="132" t="s">
        <v>896</v>
      </c>
      <c r="D16" s="132" t="s">
        <v>897</v>
      </c>
      <c r="E16" s="132" t="s">
        <v>897</v>
      </c>
      <c r="F16" s="672"/>
      <c r="G16" s="142" t="s">
        <v>898</v>
      </c>
      <c r="H16" s="657"/>
      <c r="I16" s="132" t="s">
        <v>723</v>
      </c>
      <c r="J16" s="132" t="s">
        <v>279</v>
      </c>
      <c r="K16" s="132" t="s">
        <v>279</v>
      </c>
      <c r="L16" s="132" t="s">
        <v>289</v>
      </c>
      <c r="M16" s="132" t="s">
        <v>899</v>
      </c>
      <c r="N16" s="144" t="s">
        <v>900</v>
      </c>
      <c r="O16" s="144" t="s">
        <v>901</v>
      </c>
      <c r="P16" s="144" t="s">
        <v>376</v>
      </c>
      <c r="Q16" s="144" t="s">
        <v>902</v>
      </c>
      <c r="R16" s="144" t="s">
        <v>903</v>
      </c>
      <c r="S16" s="240">
        <v>0.8</v>
      </c>
      <c r="T16" s="241" t="s">
        <v>904</v>
      </c>
      <c r="U16" s="240">
        <v>0.8</v>
      </c>
      <c r="V16" s="256" t="s">
        <v>905</v>
      </c>
      <c r="W16" s="251" t="s">
        <v>906</v>
      </c>
      <c r="X16" s="132" t="s">
        <v>907</v>
      </c>
      <c r="Y16" s="244" t="s">
        <v>857</v>
      </c>
      <c r="Z16" s="244" t="s">
        <v>857</v>
      </c>
      <c r="AA16" s="244" t="s">
        <v>857</v>
      </c>
      <c r="AB16" s="244" t="s">
        <v>857</v>
      </c>
      <c r="AC16" s="132" t="s">
        <v>907</v>
      </c>
      <c r="AD16" s="110">
        <v>15</v>
      </c>
      <c r="AE16" s="110" t="s">
        <v>277</v>
      </c>
      <c r="AF16" s="132">
        <v>15</v>
      </c>
      <c r="AG16" s="257">
        <f>+AD16+AF16</f>
        <v>30</v>
      </c>
      <c r="AH16" s="245" t="s">
        <v>276</v>
      </c>
      <c r="AI16" s="245" t="s">
        <v>858</v>
      </c>
      <c r="AJ16" s="132" t="s">
        <v>859</v>
      </c>
      <c r="AK16" s="144" t="s">
        <v>877</v>
      </c>
      <c r="AL16" s="258">
        <f>80-(80*30)/100</f>
        <v>56</v>
      </c>
      <c r="AM16" s="241" t="s">
        <v>904</v>
      </c>
      <c r="AN16" s="144">
        <v>80</v>
      </c>
      <c r="AO16" s="258">
        <f t="shared" si="0"/>
        <v>56</v>
      </c>
      <c r="AP16" s="256" t="s">
        <v>908</v>
      </c>
      <c r="AQ16" s="144" t="s">
        <v>494</v>
      </c>
      <c r="AR16" s="246" t="s">
        <v>909</v>
      </c>
      <c r="AS16" s="132" t="s">
        <v>490</v>
      </c>
      <c r="AT16" s="132">
        <v>1</v>
      </c>
      <c r="AU16" s="132" t="s">
        <v>910</v>
      </c>
      <c r="AV16" s="132" t="s">
        <v>911</v>
      </c>
      <c r="AW16" s="139">
        <v>44562</v>
      </c>
      <c r="AX16" s="139">
        <v>44926</v>
      </c>
      <c r="AY16" s="142" t="s">
        <v>865</v>
      </c>
      <c r="AZ16" s="142" t="s">
        <v>866</v>
      </c>
      <c r="BA16" s="132" t="s">
        <v>910</v>
      </c>
      <c r="BB16" s="132" t="s">
        <v>912</v>
      </c>
      <c r="BC16" s="132" t="s">
        <v>913</v>
      </c>
      <c r="BG16" s="250"/>
    </row>
    <row r="17" spans="1:59" s="249" customFormat="1" ht="162" customHeight="1" x14ac:dyDescent="0.25">
      <c r="A17" s="656">
        <v>4</v>
      </c>
      <c r="B17" s="656" t="s">
        <v>844</v>
      </c>
      <c r="C17" s="667" t="s">
        <v>914</v>
      </c>
      <c r="D17" s="656" t="s">
        <v>897</v>
      </c>
      <c r="E17" s="656" t="s">
        <v>897</v>
      </c>
      <c r="F17" s="671" t="s">
        <v>915</v>
      </c>
      <c r="G17" s="713" t="s">
        <v>916</v>
      </c>
      <c r="H17" s="656" t="s">
        <v>2</v>
      </c>
      <c r="I17" s="656" t="s">
        <v>291</v>
      </c>
      <c r="J17" s="656" t="s">
        <v>279</v>
      </c>
      <c r="K17" s="702" t="s">
        <v>279</v>
      </c>
      <c r="L17" s="656" t="s">
        <v>917</v>
      </c>
      <c r="M17" s="656" t="s">
        <v>918</v>
      </c>
      <c r="N17" s="699" t="s">
        <v>919</v>
      </c>
      <c r="O17" s="699" t="s">
        <v>874</v>
      </c>
      <c r="P17" s="699" t="s">
        <v>376</v>
      </c>
      <c r="Q17" s="699" t="s">
        <v>920</v>
      </c>
      <c r="R17" s="699" t="s">
        <v>877</v>
      </c>
      <c r="S17" s="692">
        <v>0.6</v>
      </c>
      <c r="T17" s="699" t="s">
        <v>921</v>
      </c>
      <c r="U17" s="692">
        <v>1</v>
      </c>
      <c r="V17" s="696" t="s">
        <v>855</v>
      </c>
      <c r="W17" s="251" t="s">
        <v>922</v>
      </c>
      <c r="X17" s="132" t="s">
        <v>278</v>
      </c>
      <c r="Y17" s="244" t="s">
        <v>857</v>
      </c>
      <c r="Z17" s="244" t="s">
        <v>857</v>
      </c>
      <c r="AA17" s="244" t="s">
        <v>857</v>
      </c>
      <c r="AB17" s="244" t="s">
        <v>857</v>
      </c>
      <c r="AC17" s="132" t="s">
        <v>278</v>
      </c>
      <c r="AD17" s="132">
        <v>25</v>
      </c>
      <c r="AE17" s="132" t="s">
        <v>277</v>
      </c>
      <c r="AF17" s="132">
        <v>15</v>
      </c>
      <c r="AG17" s="121">
        <f>+AD17+AF17</f>
        <v>40</v>
      </c>
      <c r="AH17" s="131" t="s">
        <v>276</v>
      </c>
      <c r="AI17" s="245" t="s">
        <v>858</v>
      </c>
      <c r="AJ17" s="132" t="s">
        <v>859</v>
      </c>
      <c r="AK17" s="132" t="s">
        <v>890</v>
      </c>
      <c r="AL17" s="258">
        <f>60-(60*40)/100</f>
        <v>36</v>
      </c>
      <c r="AM17" s="241" t="s">
        <v>854</v>
      </c>
      <c r="AN17" s="258">
        <v>100</v>
      </c>
      <c r="AO17" s="258">
        <v>36</v>
      </c>
      <c r="AP17" s="242" t="s">
        <v>861</v>
      </c>
      <c r="AQ17" s="144" t="s">
        <v>494</v>
      </c>
      <c r="AR17" s="710" t="s">
        <v>923</v>
      </c>
      <c r="AS17" s="702" t="s">
        <v>924</v>
      </c>
      <c r="AT17" s="132">
        <v>1</v>
      </c>
      <c r="AU17" s="656" t="s">
        <v>925</v>
      </c>
      <c r="AV17" s="132" t="s">
        <v>160</v>
      </c>
      <c r="AW17" s="259">
        <v>44562</v>
      </c>
      <c r="AX17" s="139">
        <v>44926</v>
      </c>
      <c r="AY17" s="142" t="s">
        <v>865</v>
      </c>
      <c r="AZ17" s="142" t="s">
        <v>866</v>
      </c>
      <c r="BA17" s="132" t="s">
        <v>926</v>
      </c>
      <c r="BB17" s="132" t="s">
        <v>927</v>
      </c>
      <c r="BC17" s="656" t="s">
        <v>928</v>
      </c>
      <c r="BG17" s="250"/>
    </row>
    <row r="18" spans="1:59" s="249" customFormat="1" ht="158.25" customHeight="1" x14ac:dyDescent="0.25">
      <c r="A18" s="701"/>
      <c r="B18" s="701"/>
      <c r="C18" s="679"/>
      <c r="D18" s="701"/>
      <c r="E18" s="701"/>
      <c r="F18" s="705"/>
      <c r="G18" s="714"/>
      <c r="H18" s="701"/>
      <c r="I18" s="701"/>
      <c r="J18" s="701"/>
      <c r="K18" s="703"/>
      <c r="L18" s="701"/>
      <c r="M18" s="701"/>
      <c r="N18" s="700"/>
      <c r="O18" s="700"/>
      <c r="P18" s="700"/>
      <c r="Q18" s="700"/>
      <c r="R18" s="700"/>
      <c r="S18" s="693"/>
      <c r="T18" s="700"/>
      <c r="U18" s="693"/>
      <c r="V18" s="697"/>
      <c r="W18" s="251" t="s">
        <v>929</v>
      </c>
      <c r="X18" s="132" t="s">
        <v>278</v>
      </c>
      <c r="Y18" s="244" t="s">
        <v>857</v>
      </c>
      <c r="Z18" s="244" t="s">
        <v>857</v>
      </c>
      <c r="AA18" s="244" t="s">
        <v>857</v>
      </c>
      <c r="AB18" s="244" t="s">
        <v>857</v>
      </c>
      <c r="AC18" s="132" t="s">
        <v>278</v>
      </c>
      <c r="AD18" s="132">
        <v>25</v>
      </c>
      <c r="AE18" s="132" t="s">
        <v>277</v>
      </c>
      <c r="AF18" s="132">
        <v>15</v>
      </c>
      <c r="AG18" s="121">
        <f>+AD18+AF18</f>
        <v>40</v>
      </c>
      <c r="AH18" s="131" t="s">
        <v>276</v>
      </c>
      <c r="AI18" s="245" t="s">
        <v>858</v>
      </c>
      <c r="AJ18" s="132" t="s">
        <v>859</v>
      </c>
      <c r="AK18" s="132" t="s">
        <v>890</v>
      </c>
      <c r="AL18" s="258">
        <f>36-(36*40)/100</f>
        <v>21.6</v>
      </c>
      <c r="AM18" s="241" t="s">
        <v>854</v>
      </c>
      <c r="AN18" s="258">
        <v>100</v>
      </c>
      <c r="AO18" s="258">
        <v>36</v>
      </c>
      <c r="AP18" s="242" t="s">
        <v>861</v>
      </c>
      <c r="AQ18" s="144" t="s">
        <v>494</v>
      </c>
      <c r="AR18" s="711"/>
      <c r="AS18" s="703"/>
      <c r="AT18" s="132">
        <v>1</v>
      </c>
      <c r="AU18" s="657"/>
      <c r="AV18" s="132" t="s">
        <v>160</v>
      </c>
      <c r="AW18" s="259">
        <v>44562</v>
      </c>
      <c r="AX18" s="139">
        <v>44926</v>
      </c>
      <c r="AY18" s="142" t="s">
        <v>865</v>
      </c>
      <c r="AZ18" s="142" t="s">
        <v>866</v>
      </c>
      <c r="BA18" s="132" t="s">
        <v>930</v>
      </c>
      <c r="BB18" s="132" t="s">
        <v>927</v>
      </c>
      <c r="BC18" s="701"/>
      <c r="BG18" s="250"/>
    </row>
    <row r="19" spans="1:59" s="249" customFormat="1" ht="162" customHeight="1" x14ac:dyDescent="0.25">
      <c r="A19" s="701"/>
      <c r="B19" s="701"/>
      <c r="C19" s="679"/>
      <c r="D19" s="701"/>
      <c r="E19" s="701"/>
      <c r="F19" s="705"/>
      <c r="G19" s="714"/>
      <c r="H19" s="701"/>
      <c r="I19" s="701"/>
      <c r="J19" s="701"/>
      <c r="K19" s="703"/>
      <c r="L19" s="701"/>
      <c r="M19" s="701"/>
      <c r="N19" s="700"/>
      <c r="O19" s="700"/>
      <c r="P19" s="700"/>
      <c r="Q19" s="700"/>
      <c r="R19" s="700"/>
      <c r="S19" s="693"/>
      <c r="T19" s="700"/>
      <c r="U19" s="693"/>
      <c r="V19" s="697"/>
      <c r="W19" s="251" t="s">
        <v>931</v>
      </c>
      <c r="X19" s="132" t="s">
        <v>278</v>
      </c>
      <c r="Y19" s="244" t="s">
        <v>857</v>
      </c>
      <c r="Z19" s="244" t="s">
        <v>857</v>
      </c>
      <c r="AA19" s="244" t="s">
        <v>857</v>
      </c>
      <c r="AB19" s="244" t="s">
        <v>857</v>
      </c>
      <c r="AC19" s="132" t="s">
        <v>278</v>
      </c>
      <c r="AD19" s="132">
        <v>25</v>
      </c>
      <c r="AE19" s="132" t="s">
        <v>277</v>
      </c>
      <c r="AF19" s="132">
        <v>15</v>
      </c>
      <c r="AG19" s="121">
        <f t="shared" ref="AG19:AG20" si="1">+AD19+AF19</f>
        <v>40</v>
      </c>
      <c r="AH19" s="131" t="s">
        <v>276</v>
      </c>
      <c r="AI19" s="245" t="s">
        <v>858</v>
      </c>
      <c r="AJ19" s="132" t="s">
        <v>859</v>
      </c>
      <c r="AK19" s="132" t="s">
        <v>890</v>
      </c>
      <c r="AL19" s="258">
        <f>22-(22*40)/100</f>
        <v>13.2</v>
      </c>
      <c r="AM19" s="241" t="s">
        <v>854</v>
      </c>
      <c r="AN19" s="258">
        <v>100</v>
      </c>
      <c r="AO19" s="258">
        <v>36</v>
      </c>
      <c r="AP19" s="242" t="s">
        <v>861</v>
      </c>
      <c r="AQ19" s="144" t="s">
        <v>494</v>
      </c>
      <c r="AR19" s="712"/>
      <c r="AS19" s="703"/>
      <c r="AT19" s="132">
        <v>1</v>
      </c>
      <c r="AU19" s="656" t="s">
        <v>914</v>
      </c>
      <c r="AV19" s="132" t="s">
        <v>160</v>
      </c>
      <c r="AW19" s="259">
        <v>44562</v>
      </c>
      <c r="AX19" s="139">
        <v>44926</v>
      </c>
      <c r="AY19" s="142" t="s">
        <v>865</v>
      </c>
      <c r="AZ19" s="142" t="s">
        <v>866</v>
      </c>
      <c r="BA19" s="132" t="s">
        <v>932</v>
      </c>
      <c r="BB19" s="132" t="s">
        <v>927</v>
      </c>
      <c r="BC19" s="701"/>
      <c r="BG19" s="250"/>
    </row>
    <row r="20" spans="1:59" s="249" customFormat="1" ht="156" customHeight="1" x14ac:dyDescent="0.25">
      <c r="A20" s="657"/>
      <c r="B20" s="657"/>
      <c r="C20" s="668"/>
      <c r="D20" s="657"/>
      <c r="E20" s="657"/>
      <c r="F20" s="672"/>
      <c r="G20" s="715"/>
      <c r="H20" s="657"/>
      <c r="I20" s="657"/>
      <c r="J20" s="657"/>
      <c r="K20" s="704"/>
      <c r="L20" s="657"/>
      <c r="M20" s="657"/>
      <c r="N20" s="708"/>
      <c r="O20" s="708"/>
      <c r="P20" s="708"/>
      <c r="Q20" s="708"/>
      <c r="R20" s="708"/>
      <c r="S20" s="707"/>
      <c r="T20" s="708"/>
      <c r="U20" s="707"/>
      <c r="V20" s="709"/>
      <c r="W20" s="251" t="s">
        <v>933</v>
      </c>
      <c r="X20" s="132" t="s">
        <v>278</v>
      </c>
      <c r="Y20" s="244" t="s">
        <v>857</v>
      </c>
      <c r="Z20" s="244" t="s">
        <v>857</v>
      </c>
      <c r="AA20" s="244" t="s">
        <v>857</v>
      </c>
      <c r="AB20" s="244" t="s">
        <v>857</v>
      </c>
      <c r="AC20" s="132" t="s">
        <v>278</v>
      </c>
      <c r="AD20" s="132">
        <v>25</v>
      </c>
      <c r="AE20" s="132" t="s">
        <v>277</v>
      </c>
      <c r="AF20" s="132">
        <v>15</v>
      </c>
      <c r="AG20" s="121">
        <f t="shared" si="1"/>
        <v>40</v>
      </c>
      <c r="AH20" s="131" t="s">
        <v>276</v>
      </c>
      <c r="AI20" s="245" t="s">
        <v>858</v>
      </c>
      <c r="AJ20" s="132" t="s">
        <v>859</v>
      </c>
      <c r="AK20" s="132" t="s">
        <v>890</v>
      </c>
      <c r="AL20" s="258">
        <f>13-(13*40)/100</f>
        <v>7.8</v>
      </c>
      <c r="AM20" s="241" t="s">
        <v>854</v>
      </c>
      <c r="AN20" s="258">
        <v>100</v>
      </c>
      <c r="AO20" s="258">
        <v>36</v>
      </c>
      <c r="AP20" s="242" t="s">
        <v>861</v>
      </c>
      <c r="AQ20" s="144" t="s">
        <v>494</v>
      </c>
      <c r="AR20" s="255" t="s">
        <v>934</v>
      </c>
      <c r="AS20" s="704"/>
      <c r="AT20" s="132">
        <v>1</v>
      </c>
      <c r="AU20" s="657"/>
      <c r="AV20" s="132" t="s">
        <v>160</v>
      </c>
      <c r="AW20" s="259">
        <v>44562</v>
      </c>
      <c r="AX20" s="139">
        <v>44926</v>
      </c>
      <c r="AY20" s="142" t="s">
        <v>865</v>
      </c>
      <c r="AZ20" s="142" t="s">
        <v>866</v>
      </c>
      <c r="BA20" s="132" t="s">
        <v>932</v>
      </c>
      <c r="BB20" s="132" t="s">
        <v>927</v>
      </c>
      <c r="BC20" s="657"/>
      <c r="BG20" s="250"/>
    </row>
    <row r="21" spans="1:59" s="249" customFormat="1" ht="51.75" customHeight="1" x14ac:dyDescent="0.25">
      <c r="A21" s="656">
        <v>5</v>
      </c>
      <c r="B21" s="656" t="s">
        <v>844</v>
      </c>
      <c r="C21" s="656" t="s">
        <v>935</v>
      </c>
      <c r="D21" s="656" t="s">
        <v>897</v>
      </c>
      <c r="E21" s="656" t="s">
        <v>897</v>
      </c>
      <c r="F21" s="671" t="s">
        <v>936</v>
      </c>
      <c r="G21" s="673" t="s">
        <v>937</v>
      </c>
      <c r="H21" s="568" t="s">
        <v>938</v>
      </c>
      <c r="I21" s="656" t="s">
        <v>723</v>
      </c>
      <c r="J21" s="656" t="s">
        <v>279</v>
      </c>
      <c r="K21" s="656" t="s">
        <v>279</v>
      </c>
      <c r="L21" s="656" t="s">
        <v>289</v>
      </c>
      <c r="M21" s="132" t="s">
        <v>939</v>
      </c>
      <c r="N21" s="144" t="s">
        <v>940</v>
      </c>
      <c r="O21" s="699" t="s">
        <v>874</v>
      </c>
      <c r="P21" s="699" t="s">
        <v>376</v>
      </c>
      <c r="Q21" s="699" t="s">
        <v>941</v>
      </c>
      <c r="R21" s="699" t="s">
        <v>860</v>
      </c>
      <c r="S21" s="692">
        <v>0.4</v>
      </c>
      <c r="T21" s="694" t="s">
        <v>904</v>
      </c>
      <c r="U21" s="692">
        <v>0.8</v>
      </c>
      <c r="V21" s="716" t="s">
        <v>942</v>
      </c>
      <c r="W21" s="260" t="s">
        <v>943</v>
      </c>
      <c r="X21" s="132" t="s">
        <v>163</v>
      </c>
      <c r="Y21" s="244" t="s">
        <v>857</v>
      </c>
      <c r="Z21" s="244" t="s">
        <v>857</v>
      </c>
      <c r="AA21" s="244" t="s">
        <v>857</v>
      </c>
      <c r="AB21" s="244" t="s">
        <v>857</v>
      </c>
      <c r="AC21" s="132" t="s">
        <v>163</v>
      </c>
      <c r="AD21" s="132">
        <v>15</v>
      </c>
      <c r="AE21" s="132" t="s">
        <v>277</v>
      </c>
      <c r="AF21" s="132">
        <v>15</v>
      </c>
      <c r="AG21" s="132">
        <v>30</v>
      </c>
      <c r="AH21" s="245" t="s">
        <v>276</v>
      </c>
      <c r="AI21" s="245" t="s">
        <v>858</v>
      </c>
      <c r="AJ21" s="132" t="s">
        <v>859</v>
      </c>
      <c r="AK21" s="132" t="s">
        <v>944</v>
      </c>
      <c r="AL21" s="144">
        <f>40-(40*30)/100</f>
        <v>28</v>
      </c>
      <c r="AM21" s="241" t="s">
        <v>904</v>
      </c>
      <c r="AN21" s="144">
        <v>80</v>
      </c>
      <c r="AO21" s="144">
        <f>+AL21</f>
        <v>28</v>
      </c>
      <c r="AP21" s="256" t="s">
        <v>908</v>
      </c>
      <c r="AQ21" s="144" t="s">
        <v>494</v>
      </c>
      <c r="AR21" s="246" t="s">
        <v>945</v>
      </c>
      <c r="AS21" s="132" t="s">
        <v>946</v>
      </c>
      <c r="AT21" s="132">
        <v>1</v>
      </c>
      <c r="AU21" s="132" t="s">
        <v>947</v>
      </c>
      <c r="AV21" s="132" t="s">
        <v>160</v>
      </c>
      <c r="AW21" s="139">
        <v>44562</v>
      </c>
      <c r="AX21" s="139">
        <v>44926</v>
      </c>
      <c r="AY21" s="673" t="s">
        <v>865</v>
      </c>
      <c r="AZ21" s="673" t="s">
        <v>866</v>
      </c>
      <c r="BA21" s="656" t="s">
        <v>948</v>
      </c>
      <c r="BB21" s="656" t="s">
        <v>949</v>
      </c>
      <c r="BC21" s="684" t="s">
        <v>950</v>
      </c>
      <c r="BG21" s="250"/>
    </row>
    <row r="22" spans="1:59" s="249" customFormat="1" ht="64.5" customHeight="1" x14ac:dyDescent="0.25">
      <c r="A22" s="701"/>
      <c r="B22" s="701"/>
      <c r="C22" s="701"/>
      <c r="D22" s="701"/>
      <c r="E22" s="701"/>
      <c r="F22" s="705"/>
      <c r="G22" s="706"/>
      <c r="H22" s="568"/>
      <c r="I22" s="701"/>
      <c r="J22" s="701"/>
      <c r="K22" s="701"/>
      <c r="L22" s="701"/>
      <c r="M22" s="132" t="s">
        <v>951</v>
      </c>
      <c r="N22" s="144" t="s">
        <v>940</v>
      </c>
      <c r="O22" s="700"/>
      <c r="P22" s="700"/>
      <c r="Q22" s="700"/>
      <c r="R22" s="700"/>
      <c r="S22" s="693"/>
      <c r="T22" s="695"/>
      <c r="U22" s="693"/>
      <c r="V22" s="717"/>
      <c r="W22" s="260" t="s">
        <v>952</v>
      </c>
      <c r="X22" s="132" t="s">
        <v>278</v>
      </c>
      <c r="Y22" s="244" t="s">
        <v>857</v>
      </c>
      <c r="Z22" s="244" t="s">
        <v>857</v>
      </c>
      <c r="AA22" s="244" t="s">
        <v>857</v>
      </c>
      <c r="AB22" s="244" t="s">
        <v>857</v>
      </c>
      <c r="AC22" s="132" t="s">
        <v>278</v>
      </c>
      <c r="AD22" s="132">
        <v>25</v>
      </c>
      <c r="AE22" s="132" t="s">
        <v>277</v>
      </c>
      <c r="AF22" s="132">
        <v>15</v>
      </c>
      <c r="AG22" s="132">
        <v>40</v>
      </c>
      <c r="AH22" s="245" t="s">
        <v>276</v>
      </c>
      <c r="AI22" s="245" t="s">
        <v>858</v>
      </c>
      <c r="AJ22" s="132" t="s">
        <v>859</v>
      </c>
      <c r="AK22" s="144" t="s">
        <v>944</v>
      </c>
      <c r="AL22" s="144">
        <f>28-(28*40)/100</f>
        <v>16.8</v>
      </c>
      <c r="AM22" s="241" t="s">
        <v>904</v>
      </c>
      <c r="AN22" s="144">
        <v>80</v>
      </c>
      <c r="AO22" s="144">
        <f>+AL22</f>
        <v>16.8</v>
      </c>
      <c r="AP22" s="256" t="s">
        <v>908</v>
      </c>
      <c r="AQ22" s="144" t="s">
        <v>494</v>
      </c>
      <c r="AR22" s="246" t="s">
        <v>953</v>
      </c>
      <c r="AS22" s="132" t="s">
        <v>946</v>
      </c>
      <c r="AT22" s="132">
        <v>1</v>
      </c>
      <c r="AU22" s="132" t="s">
        <v>947</v>
      </c>
      <c r="AV22" s="132" t="s">
        <v>160</v>
      </c>
      <c r="AW22" s="139">
        <v>44562</v>
      </c>
      <c r="AX22" s="139">
        <v>44926</v>
      </c>
      <c r="AY22" s="706"/>
      <c r="AZ22" s="706"/>
      <c r="BA22" s="701"/>
      <c r="BB22" s="701"/>
      <c r="BC22" s="718"/>
      <c r="BG22" s="250"/>
    </row>
    <row r="23" spans="1:59" s="249" customFormat="1" ht="107.25" customHeight="1" x14ac:dyDescent="0.25">
      <c r="A23" s="657"/>
      <c r="B23" s="701"/>
      <c r="C23" s="701"/>
      <c r="D23" s="701"/>
      <c r="E23" s="701"/>
      <c r="F23" s="705"/>
      <c r="G23" s="706"/>
      <c r="H23" s="656"/>
      <c r="I23" s="701"/>
      <c r="J23" s="701"/>
      <c r="K23" s="701"/>
      <c r="L23" s="701"/>
      <c r="M23" s="261" t="s">
        <v>954</v>
      </c>
      <c r="N23" s="262" t="s">
        <v>955</v>
      </c>
      <c r="O23" s="700"/>
      <c r="P23" s="700"/>
      <c r="Q23" s="700"/>
      <c r="R23" s="700"/>
      <c r="S23" s="693"/>
      <c r="T23" s="695"/>
      <c r="U23" s="693"/>
      <c r="V23" s="717"/>
      <c r="W23" s="263" t="s">
        <v>956</v>
      </c>
      <c r="X23" s="264" t="s">
        <v>163</v>
      </c>
      <c r="Y23" s="244" t="s">
        <v>857</v>
      </c>
      <c r="Z23" s="244" t="s">
        <v>857</v>
      </c>
      <c r="AA23" s="244" t="s">
        <v>857</v>
      </c>
      <c r="AB23" s="244" t="s">
        <v>857</v>
      </c>
      <c r="AC23" s="264" t="s">
        <v>163</v>
      </c>
      <c r="AD23" s="261">
        <v>15</v>
      </c>
      <c r="AE23" s="261" t="s">
        <v>277</v>
      </c>
      <c r="AF23" s="261">
        <v>15</v>
      </c>
      <c r="AG23" s="261">
        <v>30</v>
      </c>
      <c r="AH23" s="265" t="s">
        <v>276</v>
      </c>
      <c r="AI23" s="266" t="s">
        <v>858</v>
      </c>
      <c r="AJ23" s="264" t="s">
        <v>859</v>
      </c>
      <c r="AK23" s="267" t="s">
        <v>944</v>
      </c>
      <c r="AL23" s="267">
        <f>16.8-(16.8*30)/100</f>
        <v>11.760000000000002</v>
      </c>
      <c r="AM23" s="268" t="s">
        <v>904</v>
      </c>
      <c r="AN23" s="267">
        <v>80</v>
      </c>
      <c r="AO23" s="267">
        <f>+AL23</f>
        <v>11.760000000000002</v>
      </c>
      <c r="AP23" s="269" t="s">
        <v>908</v>
      </c>
      <c r="AQ23" s="267" t="s">
        <v>494</v>
      </c>
      <c r="AR23" s="270" t="s">
        <v>957</v>
      </c>
      <c r="AS23" s="261" t="s">
        <v>946</v>
      </c>
      <c r="AT23" s="261">
        <v>1</v>
      </c>
      <c r="AU23" s="261" t="s">
        <v>947</v>
      </c>
      <c r="AV23" s="261" t="s">
        <v>160</v>
      </c>
      <c r="AW23" s="271">
        <v>44562</v>
      </c>
      <c r="AX23" s="272">
        <v>44926</v>
      </c>
      <c r="AY23" s="706"/>
      <c r="AZ23" s="706"/>
      <c r="BA23" s="701"/>
      <c r="BB23" s="701"/>
      <c r="BC23" s="718"/>
      <c r="BG23" s="250"/>
    </row>
    <row r="24" spans="1:59" s="249" customFormat="1" ht="95.25" customHeight="1" x14ac:dyDescent="0.25">
      <c r="A24" s="656">
        <v>6</v>
      </c>
      <c r="B24" s="656" t="s">
        <v>958</v>
      </c>
      <c r="C24" s="656" t="s">
        <v>959</v>
      </c>
      <c r="D24" s="656" t="s">
        <v>897</v>
      </c>
      <c r="E24" s="656" t="s">
        <v>897</v>
      </c>
      <c r="F24" s="671" t="s">
        <v>960</v>
      </c>
      <c r="G24" s="673" t="s">
        <v>898</v>
      </c>
      <c r="H24" s="656" t="s">
        <v>938</v>
      </c>
      <c r="I24" s="656" t="s">
        <v>723</v>
      </c>
      <c r="J24" s="656" t="s">
        <v>279</v>
      </c>
      <c r="K24" s="656" t="s">
        <v>279</v>
      </c>
      <c r="L24" s="656" t="s">
        <v>289</v>
      </c>
      <c r="M24" s="656" t="s">
        <v>961</v>
      </c>
      <c r="N24" s="144" t="s">
        <v>962</v>
      </c>
      <c r="O24" s="699" t="s">
        <v>874</v>
      </c>
      <c r="P24" s="699" t="s">
        <v>851</v>
      </c>
      <c r="Q24" s="699" t="s">
        <v>852</v>
      </c>
      <c r="R24" s="699" t="s">
        <v>963</v>
      </c>
      <c r="S24" s="692">
        <v>1</v>
      </c>
      <c r="T24" s="694" t="s">
        <v>921</v>
      </c>
      <c r="U24" s="692">
        <v>1</v>
      </c>
      <c r="V24" s="696" t="s">
        <v>855</v>
      </c>
      <c r="W24" s="251" t="s">
        <v>964</v>
      </c>
      <c r="X24" s="132" t="s">
        <v>278</v>
      </c>
      <c r="Y24" s="244" t="s">
        <v>857</v>
      </c>
      <c r="Z24" s="244" t="s">
        <v>857</v>
      </c>
      <c r="AA24" s="244" t="s">
        <v>857</v>
      </c>
      <c r="AB24" s="244" t="s">
        <v>857</v>
      </c>
      <c r="AC24" s="132" t="s">
        <v>278</v>
      </c>
      <c r="AD24" s="132">
        <v>25</v>
      </c>
      <c r="AE24" s="132" t="s">
        <v>277</v>
      </c>
      <c r="AF24" s="132">
        <v>15</v>
      </c>
      <c r="AG24" s="132">
        <v>40</v>
      </c>
      <c r="AH24" s="245" t="s">
        <v>276</v>
      </c>
      <c r="AI24" s="245" t="s">
        <v>275</v>
      </c>
      <c r="AJ24" s="131" t="s">
        <v>859</v>
      </c>
      <c r="AK24" s="132" t="s">
        <v>965</v>
      </c>
      <c r="AL24" s="258">
        <f>100-(100*40)/100</f>
        <v>60</v>
      </c>
      <c r="AM24" s="144" t="s">
        <v>921</v>
      </c>
      <c r="AN24" s="258">
        <v>100</v>
      </c>
      <c r="AO24" s="258">
        <v>60</v>
      </c>
      <c r="AP24" s="242" t="s">
        <v>861</v>
      </c>
      <c r="AQ24" s="144" t="s">
        <v>494</v>
      </c>
      <c r="AR24" s="246" t="s">
        <v>966</v>
      </c>
      <c r="AS24" s="132" t="s">
        <v>967</v>
      </c>
      <c r="AT24" s="110">
        <v>1</v>
      </c>
      <c r="AU24" s="132" t="s">
        <v>968</v>
      </c>
      <c r="AV24" s="132" t="s">
        <v>160</v>
      </c>
      <c r="AW24" s="111">
        <v>44562</v>
      </c>
      <c r="AX24" s="139">
        <v>44926</v>
      </c>
      <c r="AY24" s="569" t="s">
        <v>865</v>
      </c>
      <c r="AZ24" s="569" t="s">
        <v>866</v>
      </c>
      <c r="BA24" s="568" t="s">
        <v>969</v>
      </c>
      <c r="BB24" s="568" t="s">
        <v>970</v>
      </c>
      <c r="BC24" s="568" t="s">
        <v>971</v>
      </c>
      <c r="BG24" s="250"/>
    </row>
    <row r="25" spans="1:59" s="249" customFormat="1" ht="61.5" customHeight="1" x14ac:dyDescent="0.25">
      <c r="A25" s="701"/>
      <c r="B25" s="701"/>
      <c r="C25" s="701"/>
      <c r="D25" s="701"/>
      <c r="E25" s="701"/>
      <c r="F25" s="705"/>
      <c r="G25" s="706"/>
      <c r="H25" s="701"/>
      <c r="I25" s="701"/>
      <c r="J25" s="701"/>
      <c r="K25" s="701"/>
      <c r="L25" s="701"/>
      <c r="M25" s="701"/>
      <c r="N25" s="144" t="s">
        <v>972</v>
      </c>
      <c r="O25" s="700"/>
      <c r="P25" s="700"/>
      <c r="Q25" s="700"/>
      <c r="R25" s="700"/>
      <c r="S25" s="693"/>
      <c r="T25" s="695"/>
      <c r="U25" s="693"/>
      <c r="V25" s="697"/>
      <c r="W25" s="251" t="s">
        <v>973</v>
      </c>
      <c r="X25" s="132" t="s">
        <v>163</v>
      </c>
      <c r="Y25" s="244" t="s">
        <v>857</v>
      </c>
      <c r="Z25" s="244" t="s">
        <v>857</v>
      </c>
      <c r="AA25" s="244" t="s">
        <v>857</v>
      </c>
      <c r="AB25" s="244" t="s">
        <v>857</v>
      </c>
      <c r="AC25" s="132" t="s">
        <v>163</v>
      </c>
      <c r="AD25" s="132">
        <v>15</v>
      </c>
      <c r="AE25" s="132" t="s">
        <v>277</v>
      </c>
      <c r="AF25" s="132">
        <v>15</v>
      </c>
      <c r="AG25" s="132">
        <v>30</v>
      </c>
      <c r="AH25" s="245" t="s">
        <v>276</v>
      </c>
      <c r="AI25" s="245" t="s">
        <v>275</v>
      </c>
      <c r="AJ25" s="131" t="s">
        <v>859</v>
      </c>
      <c r="AK25" s="132" t="s">
        <v>860</v>
      </c>
      <c r="AL25" s="258">
        <f>60-(60*30)/100</f>
        <v>42</v>
      </c>
      <c r="AM25" s="144" t="s">
        <v>921</v>
      </c>
      <c r="AN25" s="258">
        <v>100</v>
      </c>
      <c r="AO25" s="258">
        <v>70</v>
      </c>
      <c r="AP25" s="242" t="s">
        <v>861</v>
      </c>
      <c r="AQ25" s="144" t="s">
        <v>494</v>
      </c>
      <c r="AR25" s="246" t="s">
        <v>974</v>
      </c>
      <c r="AS25" s="248" t="s">
        <v>975</v>
      </c>
      <c r="AT25" s="110">
        <v>1</v>
      </c>
      <c r="AU25" s="132" t="s">
        <v>976</v>
      </c>
      <c r="AV25" s="132" t="s">
        <v>160</v>
      </c>
      <c r="AW25" s="111">
        <v>44562</v>
      </c>
      <c r="AX25" s="139">
        <v>44926</v>
      </c>
      <c r="AY25" s="569"/>
      <c r="AZ25" s="569"/>
      <c r="BA25" s="568"/>
      <c r="BB25" s="568"/>
      <c r="BC25" s="568"/>
      <c r="BG25" s="250"/>
    </row>
    <row r="26" spans="1:59" s="249" customFormat="1" ht="74.25" customHeight="1" x14ac:dyDescent="0.25">
      <c r="A26" s="701"/>
      <c r="B26" s="701"/>
      <c r="C26" s="701"/>
      <c r="D26" s="701"/>
      <c r="E26" s="701"/>
      <c r="F26" s="705"/>
      <c r="G26" s="706"/>
      <c r="H26" s="701"/>
      <c r="I26" s="701"/>
      <c r="J26" s="701"/>
      <c r="K26" s="701"/>
      <c r="L26" s="701"/>
      <c r="M26" s="701"/>
      <c r="N26" s="699" t="s">
        <v>977</v>
      </c>
      <c r="O26" s="700"/>
      <c r="P26" s="700"/>
      <c r="Q26" s="700"/>
      <c r="R26" s="700"/>
      <c r="S26" s="693"/>
      <c r="T26" s="695"/>
      <c r="U26" s="693"/>
      <c r="V26" s="697"/>
      <c r="W26" s="720" t="s">
        <v>978</v>
      </c>
      <c r="X26" s="132" t="s">
        <v>278</v>
      </c>
      <c r="Y26" s="244" t="s">
        <v>857</v>
      </c>
      <c r="Z26" s="244" t="s">
        <v>857</v>
      </c>
      <c r="AA26" s="244" t="s">
        <v>857</v>
      </c>
      <c r="AB26" s="244" t="s">
        <v>857</v>
      </c>
      <c r="AC26" s="132" t="s">
        <v>278</v>
      </c>
      <c r="AD26" s="132">
        <v>25</v>
      </c>
      <c r="AE26" s="132" t="s">
        <v>277</v>
      </c>
      <c r="AF26" s="132">
        <v>15</v>
      </c>
      <c r="AG26" s="132">
        <v>40</v>
      </c>
      <c r="AH26" s="245" t="s">
        <v>276</v>
      </c>
      <c r="AI26" s="245" t="s">
        <v>275</v>
      </c>
      <c r="AJ26" s="131" t="s">
        <v>859</v>
      </c>
      <c r="AK26" s="267" t="s">
        <v>944</v>
      </c>
      <c r="AL26" s="258">
        <f>42-(42*40)/100</f>
        <v>25.2</v>
      </c>
      <c r="AM26" s="144" t="s">
        <v>921</v>
      </c>
      <c r="AN26" s="258">
        <v>100</v>
      </c>
      <c r="AO26" s="258">
        <v>60</v>
      </c>
      <c r="AP26" s="242" t="s">
        <v>861</v>
      </c>
      <c r="AQ26" s="144" t="s">
        <v>494</v>
      </c>
      <c r="AR26" s="246" t="s">
        <v>979</v>
      </c>
      <c r="AS26" s="132" t="s">
        <v>980</v>
      </c>
      <c r="AT26" s="110">
        <v>1</v>
      </c>
      <c r="AU26" s="132" t="s">
        <v>981</v>
      </c>
      <c r="AV26" s="132" t="s">
        <v>160</v>
      </c>
      <c r="AW26" s="111">
        <v>44562</v>
      </c>
      <c r="AX26" s="139">
        <v>44926</v>
      </c>
      <c r="AY26" s="569"/>
      <c r="AZ26" s="569"/>
      <c r="BA26" s="568"/>
      <c r="BB26" s="568"/>
      <c r="BC26" s="568"/>
      <c r="BG26" s="250"/>
    </row>
    <row r="27" spans="1:59" s="249" customFormat="1" ht="109.5" customHeight="1" x14ac:dyDescent="0.25">
      <c r="A27" s="657"/>
      <c r="B27" s="657"/>
      <c r="C27" s="657"/>
      <c r="D27" s="657"/>
      <c r="E27" s="657"/>
      <c r="F27" s="672"/>
      <c r="G27" s="674"/>
      <c r="H27" s="657"/>
      <c r="I27" s="657"/>
      <c r="J27" s="657"/>
      <c r="K27" s="657"/>
      <c r="L27" s="657"/>
      <c r="M27" s="657"/>
      <c r="N27" s="708"/>
      <c r="O27" s="708"/>
      <c r="P27" s="708"/>
      <c r="Q27" s="708"/>
      <c r="R27" s="708"/>
      <c r="S27" s="707"/>
      <c r="T27" s="719"/>
      <c r="U27" s="707"/>
      <c r="V27" s="709"/>
      <c r="W27" s="721"/>
      <c r="X27" s="132" t="s">
        <v>278</v>
      </c>
      <c r="Y27" s="244" t="s">
        <v>857</v>
      </c>
      <c r="Z27" s="244" t="s">
        <v>857</v>
      </c>
      <c r="AA27" s="244" t="s">
        <v>857</v>
      </c>
      <c r="AB27" s="244" t="s">
        <v>857</v>
      </c>
      <c r="AC27" s="132" t="s">
        <v>278</v>
      </c>
      <c r="AD27" s="132">
        <v>25</v>
      </c>
      <c r="AE27" s="132" t="s">
        <v>277</v>
      </c>
      <c r="AF27" s="132">
        <v>15</v>
      </c>
      <c r="AG27" s="132">
        <v>40</v>
      </c>
      <c r="AH27" s="245" t="s">
        <v>276</v>
      </c>
      <c r="AI27" s="245" t="s">
        <v>275</v>
      </c>
      <c r="AJ27" s="131" t="s">
        <v>859</v>
      </c>
      <c r="AK27" s="267" t="s">
        <v>944</v>
      </c>
      <c r="AL27" s="258">
        <f>25-(25*40)/100</f>
        <v>15</v>
      </c>
      <c r="AM27" s="144" t="s">
        <v>921</v>
      </c>
      <c r="AN27" s="258">
        <v>100</v>
      </c>
      <c r="AO27" s="258">
        <v>60</v>
      </c>
      <c r="AP27" s="242" t="s">
        <v>861</v>
      </c>
      <c r="AQ27" s="144" t="s">
        <v>494</v>
      </c>
      <c r="AR27" s="246" t="s">
        <v>982</v>
      </c>
      <c r="AS27" s="132" t="s">
        <v>983</v>
      </c>
      <c r="AT27" s="110">
        <v>1</v>
      </c>
      <c r="AU27" s="132" t="s">
        <v>984</v>
      </c>
      <c r="AV27" s="132" t="s">
        <v>150</v>
      </c>
      <c r="AW27" s="111">
        <v>44562</v>
      </c>
      <c r="AX27" s="139">
        <v>44926</v>
      </c>
      <c r="AY27" s="569"/>
      <c r="AZ27" s="569"/>
      <c r="BA27" s="568"/>
      <c r="BB27" s="568"/>
      <c r="BC27" s="568"/>
      <c r="BG27" s="250"/>
    </row>
    <row r="28" spans="1:59" s="249" customFormat="1" ht="33" customHeight="1" x14ac:dyDescent="0.25">
      <c r="A28" s="656">
        <v>7</v>
      </c>
      <c r="B28" s="656" t="s">
        <v>958</v>
      </c>
      <c r="C28" s="656" t="s">
        <v>985</v>
      </c>
      <c r="D28" s="656" t="s">
        <v>897</v>
      </c>
      <c r="E28" s="656" t="s">
        <v>897</v>
      </c>
      <c r="F28" s="671" t="s">
        <v>986</v>
      </c>
      <c r="G28" s="673" t="s">
        <v>987</v>
      </c>
      <c r="H28" s="656" t="s">
        <v>938</v>
      </c>
      <c r="I28" s="656" t="s">
        <v>723</v>
      </c>
      <c r="J28" s="656" t="s">
        <v>279</v>
      </c>
      <c r="K28" s="656" t="s">
        <v>279</v>
      </c>
      <c r="L28" s="656" t="s">
        <v>988</v>
      </c>
      <c r="M28" s="656" t="s">
        <v>989</v>
      </c>
      <c r="N28" s="273" t="s">
        <v>990</v>
      </c>
      <c r="O28" s="699" t="s">
        <v>290</v>
      </c>
      <c r="P28" s="699" t="s">
        <v>376</v>
      </c>
      <c r="Q28" s="699" t="s">
        <v>991</v>
      </c>
      <c r="R28" s="699" t="s">
        <v>860</v>
      </c>
      <c r="S28" s="692">
        <v>0.4</v>
      </c>
      <c r="T28" s="694" t="s">
        <v>904</v>
      </c>
      <c r="U28" s="692">
        <v>0.8</v>
      </c>
      <c r="V28" s="716" t="s">
        <v>908</v>
      </c>
      <c r="W28" s="720" t="s">
        <v>992</v>
      </c>
      <c r="X28" s="656" t="s">
        <v>163</v>
      </c>
      <c r="Y28" s="244" t="s">
        <v>857</v>
      </c>
      <c r="Z28" s="244" t="s">
        <v>857</v>
      </c>
      <c r="AA28" s="244" t="s">
        <v>857</v>
      </c>
      <c r="AB28" s="244" t="s">
        <v>857</v>
      </c>
      <c r="AC28" s="656" t="s">
        <v>163</v>
      </c>
      <c r="AD28" s="684">
        <v>15</v>
      </c>
      <c r="AE28" s="656" t="s">
        <v>277</v>
      </c>
      <c r="AF28" s="656">
        <v>15</v>
      </c>
      <c r="AG28" s="727">
        <v>30</v>
      </c>
      <c r="AH28" s="730" t="s">
        <v>276</v>
      </c>
      <c r="AI28" s="730" t="s">
        <v>275</v>
      </c>
      <c r="AJ28" s="745" t="s">
        <v>859</v>
      </c>
      <c r="AK28" s="656" t="s">
        <v>890</v>
      </c>
      <c r="AL28" s="724">
        <v>28</v>
      </c>
      <c r="AM28" s="694" t="s">
        <v>904</v>
      </c>
      <c r="AN28" s="699">
        <v>80</v>
      </c>
      <c r="AO28" s="699">
        <v>28</v>
      </c>
      <c r="AP28" s="741" t="s">
        <v>908</v>
      </c>
      <c r="AQ28" s="699" t="s">
        <v>273</v>
      </c>
      <c r="AR28" s="742" t="s">
        <v>993</v>
      </c>
      <c r="AS28" s="656" t="s">
        <v>994</v>
      </c>
      <c r="AT28" s="656">
        <v>1</v>
      </c>
      <c r="AU28" s="656" t="s">
        <v>995</v>
      </c>
      <c r="AV28" s="656" t="s">
        <v>911</v>
      </c>
      <c r="AW28" s="688">
        <v>44562</v>
      </c>
      <c r="AX28" s="688">
        <v>44926</v>
      </c>
      <c r="AY28" s="673" t="s">
        <v>865</v>
      </c>
      <c r="AZ28" s="673" t="s">
        <v>866</v>
      </c>
      <c r="BA28" s="656" t="s">
        <v>996</v>
      </c>
      <c r="BB28" s="656" t="s">
        <v>997</v>
      </c>
      <c r="BC28" s="656" t="s">
        <v>998</v>
      </c>
      <c r="BG28" s="250"/>
    </row>
    <row r="29" spans="1:59" s="249" customFormat="1" ht="33" customHeight="1" x14ac:dyDescent="0.25">
      <c r="A29" s="701"/>
      <c r="B29" s="701"/>
      <c r="C29" s="701"/>
      <c r="D29" s="701"/>
      <c r="E29" s="701"/>
      <c r="F29" s="705"/>
      <c r="G29" s="706"/>
      <c r="H29" s="701"/>
      <c r="I29" s="701"/>
      <c r="J29" s="701"/>
      <c r="K29" s="701"/>
      <c r="L29" s="701"/>
      <c r="M29" s="701"/>
      <c r="N29" s="132" t="s">
        <v>999</v>
      </c>
      <c r="O29" s="700"/>
      <c r="P29" s="700"/>
      <c r="Q29" s="700"/>
      <c r="R29" s="700"/>
      <c r="S29" s="693"/>
      <c r="T29" s="695"/>
      <c r="U29" s="693"/>
      <c r="V29" s="717"/>
      <c r="W29" s="723"/>
      <c r="X29" s="701"/>
      <c r="Y29" s="244" t="s">
        <v>857</v>
      </c>
      <c r="Z29" s="244" t="s">
        <v>857</v>
      </c>
      <c r="AA29" s="244" t="s">
        <v>857</v>
      </c>
      <c r="AB29" s="244" t="s">
        <v>857</v>
      </c>
      <c r="AC29" s="701"/>
      <c r="AD29" s="718"/>
      <c r="AE29" s="701"/>
      <c r="AF29" s="701"/>
      <c r="AG29" s="728"/>
      <c r="AH29" s="731"/>
      <c r="AI29" s="731"/>
      <c r="AJ29" s="746"/>
      <c r="AK29" s="701"/>
      <c r="AL29" s="725"/>
      <c r="AM29" s="695"/>
      <c r="AN29" s="700"/>
      <c r="AO29" s="700"/>
      <c r="AP29" s="741"/>
      <c r="AQ29" s="700"/>
      <c r="AR29" s="743"/>
      <c r="AS29" s="701"/>
      <c r="AT29" s="701"/>
      <c r="AU29" s="701"/>
      <c r="AV29" s="701"/>
      <c r="AW29" s="740"/>
      <c r="AX29" s="740"/>
      <c r="AY29" s="706"/>
      <c r="AZ29" s="706"/>
      <c r="BA29" s="701"/>
      <c r="BB29" s="701"/>
      <c r="BC29" s="701"/>
      <c r="BG29" s="250"/>
    </row>
    <row r="30" spans="1:59" s="249" customFormat="1" ht="89.25" customHeight="1" x14ac:dyDescent="0.25">
      <c r="A30" s="657"/>
      <c r="B30" s="657"/>
      <c r="C30" s="657"/>
      <c r="D30" s="657"/>
      <c r="E30" s="657"/>
      <c r="F30" s="672"/>
      <c r="G30" s="674"/>
      <c r="H30" s="657"/>
      <c r="I30" s="657"/>
      <c r="J30" s="657"/>
      <c r="K30" s="657"/>
      <c r="L30" s="657"/>
      <c r="M30" s="657"/>
      <c r="N30" s="132" t="s">
        <v>1000</v>
      </c>
      <c r="O30" s="708"/>
      <c r="P30" s="708"/>
      <c r="Q30" s="708"/>
      <c r="R30" s="708"/>
      <c r="S30" s="707"/>
      <c r="T30" s="719"/>
      <c r="U30" s="707"/>
      <c r="V30" s="722"/>
      <c r="W30" s="721"/>
      <c r="X30" s="657"/>
      <c r="Y30" s="244" t="s">
        <v>857</v>
      </c>
      <c r="Z30" s="244" t="s">
        <v>857</v>
      </c>
      <c r="AA30" s="244" t="s">
        <v>857</v>
      </c>
      <c r="AB30" s="244" t="s">
        <v>857</v>
      </c>
      <c r="AC30" s="657"/>
      <c r="AD30" s="685"/>
      <c r="AE30" s="657"/>
      <c r="AF30" s="657"/>
      <c r="AG30" s="729"/>
      <c r="AH30" s="732"/>
      <c r="AI30" s="732"/>
      <c r="AJ30" s="747"/>
      <c r="AK30" s="657"/>
      <c r="AL30" s="726"/>
      <c r="AM30" s="719"/>
      <c r="AN30" s="708"/>
      <c r="AO30" s="708"/>
      <c r="AP30" s="741"/>
      <c r="AQ30" s="708"/>
      <c r="AR30" s="744"/>
      <c r="AS30" s="657"/>
      <c r="AT30" s="657"/>
      <c r="AU30" s="657"/>
      <c r="AV30" s="657"/>
      <c r="AW30" s="689"/>
      <c r="AX30" s="689"/>
      <c r="AY30" s="674"/>
      <c r="AZ30" s="674"/>
      <c r="BA30" s="657"/>
      <c r="BB30" s="657"/>
      <c r="BC30" s="657"/>
      <c r="BG30" s="250"/>
    </row>
    <row r="31" spans="1:59" s="249" customFormat="1" ht="78" customHeight="1" x14ac:dyDescent="0.25">
      <c r="A31" s="656">
        <v>8</v>
      </c>
      <c r="B31" s="733" t="s">
        <v>844</v>
      </c>
      <c r="C31" s="733" t="s">
        <v>1001</v>
      </c>
      <c r="D31" s="733" t="s">
        <v>1002</v>
      </c>
      <c r="E31" s="733" t="s">
        <v>1002</v>
      </c>
      <c r="F31" s="680" t="s">
        <v>1003</v>
      </c>
      <c r="G31" s="737" t="s">
        <v>1004</v>
      </c>
      <c r="H31" s="733" t="s">
        <v>2</v>
      </c>
      <c r="I31" s="733" t="s">
        <v>1005</v>
      </c>
      <c r="J31" s="733" t="s">
        <v>279</v>
      </c>
      <c r="K31" s="733" t="s">
        <v>279</v>
      </c>
      <c r="L31" s="733" t="s">
        <v>1006</v>
      </c>
      <c r="M31" s="733" t="s">
        <v>1007</v>
      </c>
      <c r="N31" s="611" t="s">
        <v>1008</v>
      </c>
      <c r="O31" s="611" t="s">
        <v>290</v>
      </c>
      <c r="P31" s="611" t="s">
        <v>1009</v>
      </c>
      <c r="Q31" s="611" t="s">
        <v>1010</v>
      </c>
      <c r="R31" s="611" t="s">
        <v>903</v>
      </c>
      <c r="S31" s="602">
        <v>0.8</v>
      </c>
      <c r="T31" s="609" t="s">
        <v>854</v>
      </c>
      <c r="U31" s="602">
        <v>1</v>
      </c>
      <c r="V31" s="696" t="s">
        <v>855</v>
      </c>
      <c r="W31" s="274" t="s">
        <v>1011</v>
      </c>
      <c r="X31" s="124" t="s">
        <v>278</v>
      </c>
      <c r="Y31" s="244" t="s">
        <v>857</v>
      </c>
      <c r="Z31" s="244" t="s">
        <v>857</v>
      </c>
      <c r="AA31" s="244" t="s">
        <v>857</v>
      </c>
      <c r="AB31" s="244" t="s">
        <v>857</v>
      </c>
      <c r="AC31" s="124" t="s">
        <v>278</v>
      </c>
      <c r="AD31" s="124">
        <v>25</v>
      </c>
      <c r="AE31" s="124" t="s">
        <v>277</v>
      </c>
      <c r="AF31" s="124">
        <v>15</v>
      </c>
      <c r="AG31" s="124">
        <v>40</v>
      </c>
      <c r="AH31" s="114" t="s">
        <v>276</v>
      </c>
      <c r="AI31" s="114" t="s">
        <v>275</v>
      </c>
      <c r="AJ31" s="124" t="s">
        <v>859</v>
      </c>
      <c r="AK31" s="114" t="s">
        <v>860</v>
      </c>
      <c r="AL31" s="114">
        <f>80-(80*40)/100</f>
        <v>48</v>
      </c>
      <c r="AM31" s="148" t="s">
        <v>854</v>
      </c>
      <c r="AN31" s="262">
        <v>100</v>
      </c>
      <c r="AO31" s="114">
        <v>48</v>
      </c>
      <c r="AP31" s="242" t="s">
        <v>855</v>
      </c>
      <c r="AQ31" s="114" t="s">
        <v>273</v>
      </c>
      <c r="AR31" s="252" t="s">
        <v>1012</v>
      </c>
      <c r="AS31" s="124" t="s">
        <v>1013</v>
      </c>
      <c r="AT31" s="124">
        <v>1</v>
      </c>
      <c r="AU31" s="124" t="s">
        <v>1014</v>
      </c>
      <c r="AV31" s="124" t="s">
        <v>156</v>
      </c>
      <c r="AW31" s="137">
        <v>44562</v>
      </c>
      <c r="AX31" s="137">
        <v>44926</v>
      </c>
      <c r="AY31" s="737" t="s">
        <v>865</v>
      </c>
      <c r="AZ31" s="737" t="s">
        <v>866</v>
      </c>
      <c r="BA31" s="733" t="s">
        <v>1014</v>
      </c>
      <c r="BB31" s="733" t="s">
        <v>280</v>
      </c>
      <c r="BC31" s="733" t="s">
        <v>1015</v>
      </c>
      <c r="BG31" s="250"/>
    </row>
    <row r="32" spans="1:59" s="249" customFormat="1" ht="33" customHeight="1" x14ac:dyDescent="0.25">
      <c r="A32" s="701"/>
      <c r="B32" s="734"/>
      <c r="C32" s="734"/>
      <c r="D32" s="734"/>
      <c r="E32" s="734"/>
      <c r="F32" s="681"/>
      <c r="G32" s="738"/>
      <c r="H32" s="734"/>
      <c r="I32" s="734"/>
      <c r="J32" s="734"/>
      <c r="K32" s="734"/>
      <c r="L32" s="734"/>
      <c r="M32" s="734"/>
      <c r="N32" s="748"/>
      <c r="O32" s="748"/>
      <c r="P32" s="748"/>
      <c r="Q32" s="748"/>
      <c r="R32" s="748"/>
      <c r="S32" s="749"/>
      <c r="T32" s="751"/>
      <c r="U32" s="749"/>
      <c r="V32" s="697"/>
      <c r="W32" s="753" t="s">
        <v>1016</v>
      </c>
      <c r="X32" s="591" t="s">
        <v>278</v>
      </c>
      <c r="Y32" s="244" t="s">
        <v>857</v>
      </c>
      <c r="Z32" s="244" t="s">
        <v>857</v>
      </c>
      <c r="AA32" s="244" t="s">
        <v>857</v>
      </c>
      <c r="AB32" s="244" t="s">
        <v>857</v>
      </c>
      <c r="AC32" s="591" t="s">
        <v>278</v>
      </c>
      <c r="AD32" s="591">
        <v>25</v>
      </c>
      <c r="AE32" s="591" t="s">
        <v>277</v>
      </c>
      <c r="AF32" s="591">
        <v>15</v>
      </c>
      <c r="AG32" s="591">
        <v>40</v>
      </c>
      <c r="AH32" s="555" t="s">
        <v>276</v>
      </c>
      <c r="AI32" s="555" t="s">
        <v>275</v>
      </c>
      <c r="AJ32" s="591" t="s">
        <v>859</v>
      </c>
      <c r="AK32" s="555" t="s">
        <v>890</v>
      </c>
      <c r="AL32" s="555">
        <f>48-(48*40)/100</f>
        <v>28.8</v>
      </c>
      <c r="AM32" s="609" t="s">
        <v>854</v>
      </c>
      <c r="AN32" s="611">
        <v>100</v>
      </c>
      <c r="AO32" s="555">
        <v>48</v>
      </c>
      <c r="AP32" s="752" t="s">
        <v>855</v>
      </c>
      <c r="AQ32" s="611" t="s">
        <v>273</v>
      </c>
      <c r="AR32" s="698" t="s">
        <v>1017</v>
      </c>
      <c r="AS32" s="591" t="s">
        <v>1018</v>
      </c>
      <c r="AT32" s="591">
        <v>1</v>
      </c>
      <c r="AU32" s="733" t="s">
        <v>1014</v>
      </c>
      <c r="AV32" s="733" t="s">
        <v>156</v>
      </c>
      <c r="AW32" s="598">
        <v>44562</v>
      </c>
      <c r="AX32" s="598">
        <v>44926</v>
      </c>
      <c r="AY32" s="738"/>
      <c r="AZ32" s="738"/>
      <c r="BA32" s="734"/>
      <c r="BB32" s="734"/>
      <c r="BC32" s="734"/>
      <c r="BG32" s="250"/>
    </row>
    <row r="33" spans="1:118" s="249" customFormat="1" ht="33" customHeight="1" x14ac:dyDescent="0.25">
      <c r="A33" s="701"/>
      <c r="B33" s="734"/>
      <c r="C33" s="734"/>
      <c r="D33" s="734"/>
      <c r="E33" s="734"/>
      <c r="F33" s="681"/>
      <c r="G33" s="738"/>
      <c r="H33" s="734"/>
      <c r="I33" s="734"/>
      <c r="J33" s="734"/>
      <c r="K33" s="734"/>
      <c r="L33" s="734"/>
      <c r="M33" s="734"/>
      <c r="N33" s="748"/>
      <c r="O33" s="748"/>
      <c r="P33" s="748"/>
      <c r="Q33" s="748"/>
      <c r="R33" s="748"/>
      <c r="S33" s="749"/>
      <c r="T33" s="751"/>
      <c r="U33" s="749"/>
      <c r="V33" s="697"/>
      <c r="W33" s="753"/>
      <c r="X33" s="591"/>
      <c r="Y33" s="244" t="s">
        <v>857</v>
      </c>
      <c r="Z33" s="244" t="s">
        <v>857</v>
      </c>
      <c r="AA33" s="244" t="s">
        <v>857</v>
      </c>
      <c r="AB33" s="244" t="s">
        <v>857</v>
      </c>
      <c r="AC33" s="591"/>
      <c r="AD33" s="591"/>
      <c r="AE33" s="591"/>
      <c r="AF33" s="591"/>
      <c r="AG33" s="591"/>
      <c r="AH33" s="555"/>
      <c r="AI33" s="555"/>
      <c r="AJ33" s="591"/>
      <c r="AK33" s="555"/>
      <c r="AL33" s="555"/>
      <c r="AM33" s="751"/>
      <c r="AN33" s="748"/>
      <c r="AO33" s="555"/>
      <c r="AP33" s="752"/>
      <c r="AQ33" s="748"/>
      <c r="AR33" s="698"/>
      <c r="AS33" s="591"/>
      <c r="AT33" s="591"/>
      <c r="AU33" s="734"/>
      <c r="AV33" s="734"/>
      <c r="AW33" s="598"/>
      <c r="AX33" s="598"/>
      <c r="AY33" s="738"/>
      <c r="AZ33" s="738"/>
      <c r="BA33" s="734"/>
      <c r="BB33" s="734"/>
      <c r="BC33" s="734"/>
      <c r="BG33" s="250"/>
    </row>
    <row r="34" spans="1:118" s="249" customFormat="1" ht="33" customHeight="1" x14ac:dyDescent="0.25">
      <c r="A34" s="701"/>
      <c r="B34" s="734"/>
      <c r="C34" s="734"/>
      <c r="D34" s="734"/>
      <c r="E34" s="734"/>
      <c r="F34" s="681"/>
      <c r="G34" s="738"/>
      <c r="H34" s="734"/>
      <c r="I34" s="734"/>
      <c r="J34" s="734"/>
      <c r="K34" s="734"/>
      <c r="L34" s="734"/>
      <c r="M34" s="734"/>
      <c r="N34" s="748"/>
      <c r="O34" s="748"/>
      <c r="P34" s="748"/>
      <c r="Q34" s="748"/>
      <c r="R34" s="748"/>
      <c r="S34" s="749"/>
      <c r="T34" s="751"/>
      <c r="U34" s="749"/>
      <c r="V34" s="697"/>
      <c r="W34" s="753"/>
      <c r="X34" s="591"/>
      <c r="Y34" s="244" t="s">
        <v>857</v>
      </c>
      <c r="Z34" s="244" t="s">
        <v>857</v>
      </c>
      <c r="AA34" s="244" t="s">
        <v>857</v>
      </c>
      <c r="AB34" s="244" t="s">
        <v>857</v>
      </c>
      <c r="AC34" s="591"/>
      <c r="AD34" s="591"/>
      <c r="AE34" s="591"/>
      <c r="AF34" s="591"/>
      <c r="AG34" s="591"/>
      <c r="AH34" s="555"/>
      <c r="AI34" s="555"/>
      <c r="AJ34" s="591"/>
      <c r="AK34" s="555"/>
      <c r="AL34" s="555"/>
      <c r="AM34" s="610"/>
      <c r="AN34" s="603"/>
      <c r="AO34" s="555"/>
      <c r="AP34" s="752"/>
      <c r="AQ34" s="603"/>
      <c r="AR34" s="698"/>
      <c r="AS34" s="591"/>
      <c r="AT34" s="591"/>
      <c r="AU34" s="735"/>
      <c r="AV34" s="735"/>
      <c r="AW34" s="598"/>
      <c r="AX34" s="598"/>
      <c r="AY34" s="738"/>
      <c r="AZ34" s="738"/>
      <c r="BA34" s="734"/>
      <c r="BB34" s="734"/>
      <c r="BC34" s="734"/>
      <c r="BG34" s="250"/>
    </row>
    <row r="35" spans="1:118" s="249" customFormat="1" ht="33" customHeight="1" x14ac:dyDescent="0.25">
      <c r="A35" s="701"/>
      <c r="B35" s="734"/>
      <c r="C35" s="734"/>
      <c r="D35" s="734"/>
      <c r="E35" s="734"/>
      <c r="F35" s="681"/>
      <c r="G35" s="738"/>
      <c r="H35" s="734"/>
      <c r="I35" s="734"/>
      <c r="J35" s="734"/>
      <c r="K35" s="734"/>
      <c r="L35" s="734"/>
      <c r="M35" s="734"/>
      <c r="N35" s="748"/>
      <c r="O35" s="748"/>
      <c r="P35" s="748"/>
      <c r="Q35" s="748"/>
      <c r="R35" s="748"/>
      <c r="S35" s="749"/>
      <c r="T35" s="751"/>
      <c r="U35" s="749"/>
      <c r="V35" s="697"/>
      <c r="W35" s="680" t="s">
        <v>1019</v>
      </c>
      <c r="X35" s="733" t="s">
        <v>278</v>
      </c>
      <c r="Y35" s="244" t="s">
        <v>857</v>
      </c>
      <c r="Z35" s="244" t="s">
        <v>857</v>
      </c>
      <c r="AA35" s="244" t="s">
        <v>857</v>
      </c>
      <c r="AB35" s="244" t="s">
        <v>857</v>
      </c>
      <c r="AC35" s="733" t="s">
        <v>278</v>
      </c>
      <c r="AD35" s="733">
        <v>25</v>
      </c>
      <c r="AE35" s="733" t="s">
        <v>277</v>
      </c>
      <c r="AF35" s="733">
        <v>15</v>
      </c>
      <c r="AG35" s="733">
        <v>40</v>
      </c>
      <c r="AH35" s="733" t="s">
        <v>276</v>
      </c>
      <c r="AI35" s="733" t="s">
        <v>275</v>
      </c>
      <c r="AJ35" s="733" t="s">
        <v>274</v>
      </c>
      <c r="AK35" s="733" t="s">
        <v>890</v>
      </c>
      <c r="AL35" s="611">
        <f>28.8-(28.8*40)/100</f>
        <v>17.28</v>
      </c>
      <c r="AM35" s="733" t="s">
        <v>854</v>
      </c>
      <c r="AN35" s="733">
        <v>100</v>
      </c>
      <c r="AO35" s="733">
        <v>48</v>
      </c>
      <c r="AP35" s="752" t="s">
        <v>855</v>
      </c>
      <c r="AQ35" s="733" t="s">
        <v>273</v>
      </c>
      <c r="AR35" s="755" t="s">
        <v>1020</v>
      </c>
      <c r="AS35" s="733" t="s">
        <v>1021</v>
      </c>
      <c r="AT35" s="733">
        <v>1</v>
      </c>
      <c r="AU35" s="733" t="s">
        <v>1022</v>
      </c>
      <c r="AV35" s="733" t="s">
        <v>156</v>
      </c>
      <c r="AW35" s="754">
        <v>44562</v>
      </c>
      <c r="AX35" s="754">
        <v>44926</v>
      </c>
      <c r="AY35" s="738"/>
      <c r="AZ35" s="738"/>
      <c r="BA35" s="734"/>
      <c r="BB35" s="734"/>
      <c r="BC35" s="734"/>
      <c r="BG35" s="250"/>
    </row>
    <row r="36" spans="1:118" s="249" customFormat="1" ht="33" customHeight="1" x14ac:dyDescent="0.25">
      <c r="A36" s="657"/>
      <c r="B36" s="735"/>
      <c r="C36" s="735"/>
      <c r="D36" s="735"/>
      <c r="E36" s="735"/>
      <c r="F36" s="736"/>
      <c r="G36" s="739"/>
      <c r="H36" s="735"/>
      <c r="I36" s="735"/>
      <c r="J36" s="735"/>
      <c r="K36" s="735"/>
      <c r="L36" s="735"/>
      <c r="M36" s="735"/>
      <c r="N36" s="603"/>
      <c r="O36" s="603"/>
      <c r="P36" s="603"/>
      <c r="Q36" s="603"/>
      <c r="R36" s="603"/>
      <c r="S36" s="750"/>
      <c r="T36" s="610"/>
      <c r="U36" s="750"/>
      <c r="V36" s="709"/>
      <c r="W36" s="736"/>
      <c r="X36" s="735"/>
      <c r="Y36" s="244" t="s">
        <v>857</v>
      </c>
      <c r="Z36" s="244" t="s">
        <v>857</v>
      </c>
      <c r="AA36" s="244" t="s">
        <v>857</v>
      </c>
      <c r="AB36" s="244" t="s">
        <v>857</v>
      </c>
      <c r="AC36" s="735"/>
      <c r="AD36" s="735"/>
      <c r="AE36" s="735"/>
      <c r="AF36" s="735"/>
      <c r="AG36" s="735"/>
      <c r="AH36" s="735"/>
      <c r="AI36" s="735"/>
      <c r="AJ36" s="735"/>
      <c r="AK36" s="735"/>
      <c r="AL36" s="603"/>
      <c r="AM36" s="735"/>
      <c r="AN36" s="735"/>
      <c r="AO36" s="735"/>
      <c r="AP36" s="752"/>
      <c r="AQ36" s="735"/>
      <c r="AR36" s="756"/>
      <c r="AS36" s="735"/>
      <c r="AT36" s="735"/>
      <c r="AU36" s="735"/>
      <c r="AV36" s="735"/>
      <c r="AW36" s="735"/>
      <c r="AX36" s="735"/>
      <c r="AY36" s="739"/>
      <c r="AZ36" s="739"/>
      <c r="BA36" s="735"/>
      <c r="BB36" s="735"/>
      <c r="BC36" s="735"/>
      <c r="BG36" s="250"/>
    </row>
    <row r="37" spans="1:118" s="249" customFormat="1" ht="126.75" customHeight="1" x14ac:dyDescent="0.25">
      <c r="A37" s="132">
        <v>9</v>
      </c>
      <c r="B37" s="132" t="s">
        <v>844</v>
      </c>
      <c r="C37" s="132" t="s">
        <v>1023</v>
      </c>
      <c r="D37" s="264" t="s">
        <v>897</v>
      </c>
      <c r="E37" s="264" t="s">
        <v>897</v>
      </c>
      <c r="F37" s="132" t="s">
        <v>1024</v>
      </c>
      <c r="G37" s="142" t="s">
        <v>1025</v>
      </c>
      <c r="H37" s="275" t="s">
        <v>1026</v>
      </c>
      <c r="I37" s="132" t="s">
        <v>1027</v>
      </c>
      <c r="J37" s="132" t="s">
        <v>1028</v>
      </c>
      <c r="K37" s="248" t="s">
        <v>1029</v>
      </c>
      <c r="L37" s="132" t="s">
        <v>289</v>
      </c>
      <c r="M37" s="132" t="s">
        <v>1030</v>
      </c>
      <c r="N37" s="144" t="s">
        <v>1031</v>
      </c>
      <c r="O37" s="144" t="s">
        <v>290</v>
      </c>
      <c r="P37" s="144" t="s">
        <v>1032</v>
      </c>
      <c r="Q37" s="144" t="s">
        <v>1033</v>
      </c>
      <c r="R37" s="144" t="s">
        <v>877</v>
      </c>
      <c r="S37" s="240">
        <v>0.6</v>
      </c>
      <c r="T37" s="144" t="s">
        <v>904</v>
      </c>
      <c r="U37" s="240">
        <v>0.8</v>
      </c>
      <c r="V37" s="256" t="s">
        <v>908</v>
      </c>
      <c r="W37" s="243" t="s">
        <v>1034</v>
      </c>
      <c r="X37" s="132" t="s">
        <v>163</v>
      </c>
      <c r="Y37" s="244" t="s">
        <v>857</v>
      </c>
      <c r="Z37" s="244" t="s">
        <v>857</v>
      </c>
      <c r="AA37" s="244" t="s">
        <v>857</v>
      </c>
      <c r="AB37" s="244" t="s">
        <v>857</v>
      </c>
      <c r="AC37" s="132" t="s">
        <v>163</v>
      </c>
      <c r="AD37" s="132">
        <v>15</v>
      </c>
      <c r="AE37" s="132" t="s">
        <v>277</v>
      </c>
      <c r="AF37" s="132">
        <v>15</v>
      </c>
      <c r="AG37" s="132">
        <v>30</v>
      </c>
      <c r="AH37" s="245" t="s">
        <v>276</v>
      </c>
      <c r="AI37" s="132" t="s">
        <v>858</v>
      </c>
      <c r="AJ37" s="131" t="s">
        <v>274</v>
      </c>
      <c r="AK37" s="132" t="s">
        <v>860</v>
      </c>
      <c r="AL37" s="258">
        <f xml:space="preserve"> 60-(60*30)/100</f>
        <v>42</v>
      </c>
      <c r="AM37" s="144" t="s">
        <v>904</v>
      </c>
      <c r="AN37" s="258">
        <v>80</v>
      </c>
      <c r="AO37" s="258">
        <f t="shared" ref="AO37:AO42" si="2">+AL37</f>
        <v>42</v>
      </c>
      <c r="AP37" s="256" t="s">
        <v>908</v>
      </c>
      <c r="AQ37" s="131" t="s">
        <v>494</v>
      </c>
      <c r="AR37" s="255" t="s">
        <v>1035</v>
      </c>
      <c r="AS37" s="132" t="s">
        <v>1036</v>
      </c>
      <c r="AT37" s="132">
        <v>1</v>
      </c>
      <c r="AU37" s="132" t="s">
        <v>1037</v>
      </c>
      <c r="AV37" s="132" t="s">
        <v>156</v>
      </c>
      <c r="AW37" s="139">
        <v>44562</v>
      </c>
      <c r="AX37" s="139">
        <v>44926</v>
      </c>
      <c r="AY37" s="142" t="s">
        <v>1038</v>
      </c>
      <c r="AZ37" s="142" t="s">
        <v>1039</v>
      </c>
      <c r="BA37" s="132" t="s">
        <v>1037</v>
      </c>
      <c r="BB37" s="132" t="s">
        <v>1040</v>
      </c>
      <c r="BC37" s="132" t="s">
        <v>1041</v>
      </c>
      <c r="BG37" s="276"/>
    </row>
    <row r="38" spans="1:118" s="249" customFormat="1" ht="96.75" customHeight="1" x14ac:dyDescent="0.25">
      <c r="A38" s="132">
        <v>10</v>
      </c>
      <c r="B38" s="132" t="s">
        <v>844</v>
      </c>
      <c r="C38" s="132" t="s">
        <v>1023</v>
      </c>
      <c r="D38" s="264" t="s">
        <v>897</v>
      </c>
      <c r="E38" s="264" t="s">
        <v>897</v>
      </c>
      <c r="F38" s="132" t="s">
        <v>1042</v>
      </c>
      <c r="G38" s="142" t="s">
        <v>1043</v>
      </c>
      <c r="H38" s="275" t="s">
        <v>1026</v>
      </c>
      <c r="I38" s="132" t="s">
        <v>1027</v>
      </c>
      <c r="J38" s="132" t="s">
        <v>1044</v>
      </c>
      <c r="K38" s="248" t="s">
        <v>1029</v>
      </c>
      <c r="L38" s="132" t="s">
        <v>289</v>
      </c>
      <c r="M38" s="132" t="s">
        <v>1045</v>
      </c>
      <c r="N38" s="144" t="s">
        <v>1046</v>
      </c>
      <c r="O38" s="144" t="s">
        <v>1047</v>
      </c>
      <c r="P38" s="144" t="s">
        <v>1032</v>
      </c>
      <c r="Q38" s="144" t="s">
        <v>1048</v>
      </c>
      <c r="R38" s="144" t="s">
        <v>877</v>
      </c>
      <c r="S38" s="240">
        <v>0.6</v>
      </c>
      <c r="T38" s="144" t="s">
        <v>904</v>
      </c>
      <c r="U38" s="240">
        <v>0.8</v>
      </c>
      <c r="V38" s="256" t="s">
        <v>908</v>
      </c>
      <c r="W38" s="243" t="s">
        <v>1049</v>
      </c>
      <c r="X38" s="132" t="s">
        <v>278</v>
      </c>
      <c r="Y38" s="244" t="s">
        <v>857</v>
      </c>
      <c r="Z38" s="244" t="s">
        <v>857</v>
      </c>
      <c r="AA38" s="244" t="s">
        <v>857</v>
      </c>
      <c r="AB38" s="244" t="s">
        <v>857</v>
      </c>
      <c r="AC38" s="132" t="s">
        <v>278</v>
      </c>
      <c r="AD38" s="132">
        <v>25</v>
      </c>
      <c r="AE38" s="132" t="s">
        <v>277</v>
      </c>
      <c r="AF38" s="132">
        <v>15</v>
      </c>
      <c r="AG38" s="132">
        <v>40</v>
      </c>
      <c r="AH38" s="245" t="s">
        <v>276</v>
      </c>
      <c r="AI38" s="132" t="s">
        <v>858</v>
      </c>
      <c r="AJ38" s="131" t="s">
        <v>274</v>
      </c>
      <c r="AK38" s="132" t="s">
        <v>860</v>
      </c>
      <c r="AL38" s="258">
        <f xml:space="preserve"> 60-(60*40)/100</f>
        <v>36</v>
      </c>
      <c r="AM38" s="144" t="s">
        <v>904</v>
      </c>
      <c r="AN38" s="258">
        <v>80</v>
      </c>
      <c r="AO38" s="258">
        <f t="shared" si="2"/>
        <v>36</v>
      </c>
      <c r="AP38" s="256" t="s">
        <v>905</v>
      </c>
      <c r="AQ38" s="131" t="s">
        <v>494</v>
      </c>
      <c r="AR38" s="255" t="s">
        <v>1050</v>
      </c>
      <c r="AS38" s="248" t="s">
        <v>1051</v>
      </c>
      <c r="AT38" s="132">
        <v>1</v>
      </c>
      <c r="AU38" s="132" t="s">
        <v>1037</v>
      </c>
      <c r="AV38" s="132" t="s">
        <v>156</v>
      </c>
      <c r="AW38" s="139">
        <v>44562</v>
      </c>
      <c r="AX38" s="139">
        <v>44926</v>
      </c>
      <c r="AY38" s="142" t="s">
        <v>1052</v>
      </c>
      <c r="AZ38" s="142" t="s">
        <v>1053</v>
      </c>
      <c r="BA38" s="132" t="s">
        <v>1037</v>
      </c>
      <c r="BB38" s="132" t="s">
        <v>927</v>
      </c>
      <c r="BC38" s="132" t="s">
        <v>1054</v>
      </c>
      <c r="BG38" s="276"/>
    </row>
    <row r="39" spans="1:118" s="249" customFormat="1" ht="153.75" customHeight="1" x14ac:dyDescent="0.25">
      <c r="A39" s="132">
        <v>11</v>
      </c>
      <c r="B39" s="132" t="s">
        <v>844</v>
      </c>
      <c r="C39" s="132" t="s">
        <v>1023</v>
      </c>
      <c r="D39" s="264" t="s">
        <v>897</v>
      </c>
      <c r="E39" s="264" t="s">
        <v>897</v>
      </c>
      <c r="F39" s="132" t="s">
        <v>1055</v>
      </c>
      <c r="G39" s="142" t="s">
        <v>1056</v>
      </c>
      <c r="H39" s="275" t="s">
        <v>1026</v>
      </c>
      <c r="I39" s="245" t="s">
        <v>561</v>
      </c>
      <c r="J39" s="132" t="s">
        <v>1057</v>
      </c>
      <c r="K39" s="248" t="s">
        <v>1058</v>
      </c>
      <c r="L39" s="132" t="s">
        <v>289</v>
      </c>
      <c r="M39" s="132" t="s">
        <v>1059</v>
      </c>
      <c r="N39" s="144" t="s">
        <v>1060</v>
      </c>
      <c r="O39" s="144" t="s">
        <v>1047</v>
      </c>
      <c r="P39" s="144" t="s">
        <v>1032</v>
      </c>
      <c r="Q39" s="144" t="s">
        <v>1061</v>
      </c>
      <c r="R39" s="114" t="s">
        <v>877</v>
      </c>
      <c r="S39" s="149">
        <v>0.6</v>
      </c>
      <c r="T39" s="114" t="s">
        <v>904</v>
      </c>
      <c r="U39" s="149">
        <v>0.8</v>
      </c>
      <c r="V39" s="256" t="s">
        <v>908</v>
      </c>
      <c r="W39" s="251" t="s">
        <v>1062</v>
      </c>
      <c r="X39" s="110" t="s">
        <v>278</v>
      </c>
      <c r="Y39" s="244" t="s">
        <v>857</v>
      </c>
      <c r="Z39" s="244" t="s">
        <v>857</v>
      </c>
      <c r="AA39" s="244" t="s">
        <v>857</v>
      </c>
      <c r="AB39" s="244" t="s">
        <v>857</v>
      </c>
      <c r="AC39" s="110" t="s">
        <v>278</v>
      </c>
      <c r="AD39" s="110">
        <v>25</v>
      </c>
      <c r="AE39" s="110" t="s">
        <v>277</v>
      </c>
      <c r="AF39" s="110">
        <v>15</v>
      </c>
      <c r="AG39" s="110">
        <v>40</v>
      </c>
      <c r="AH39" s="245" t="s">
        <v>276</v>
      </c>
      <c r="AI39" s="132" t="s">
        <v>858</v>
      </c>
      <c r="AJ39" s="131" t="s">
        <v>274</v>
      </c>
      <c r="AK39" s="110" t="s">
        <v>860</v>
      </c>
      <c r="AL39" s="277">
        <f xml:space="preserve"> 60-(60*40)/100</f>
        <v>36</v>
      </c>
      <c r="AM39" s="114" t="s">
        <v>904</v>
      </c>
      <c r="AN39" s="277">
        <v>80</v>
      </c>
      <c r="AO39" s="277">
        <f t="shared" si="2"/>
        <v>36</v>
      </c>
      <c r="AP39" s="256" t="s">
        <v>905</v>
      </c>
      <c r="AQ39" s="131" t="s">
        <v>494</v>
      </c>
      <c r="AR39" s="246" t="s">
        <v>1063</v>
      </c>
      <c r="AS39" s="110" t="s">
        <v>1064</v>
      </c>
      <c r="AT39" s="110">
        <v>1</v>
      </c>
      <c r="AU39" s="110" t="s">
        <v>1065</v>
      </c>
      <c r="AV39" s="132" t="s">
        <v>150</v>
      </c>
      <c r="AW39" s="139">
        <v>44562</v>
      </c>
      <c r="AX39" s="139">
        <v>44926</v>
      </c>
      <c r="AY39" s="113" t="s">
        <v>1066</v>
      </c>
      <c r="AZ39" s="142" t="s">
        <v>1067</v>
      </c>
      <c r="BA39" s="132" t="s">
        <v>1068</v>
      </c>
      <c r="BB39" s="132" t="s">
        <v>1040</v>
      </c>
      <c r="BC39" s="132" t="s">
        <v>1069</v>
      </c>
      <c r="BG39" s="276"/>
    </row>
    <row r="40" spans="1:118" s="249" customFormat="1" ht="84" customHeight="1" x14ac:dyDescent="0.25">
      <c r="A40" s="132">
        <v>12</v>
      </c>
      <c r="B40" s="132" t="s">
        <v>844</v>
      </c>
      <c r="C40" s="132" t="s">
        <v>1023</v>
      </c>
      <c r="D40" s="264" t="s">
        <v>897</v>
      </c>
      <c r="E40" s="264" t="s">
        <v>897</v>
      </c>
      <c r="F40" s="132" t="s">
        <v>1070</v>
      </c>
      <c r="G40" s="142" t="s">
        <v>1071</v>
      </c>
      <c r="H40" s="275" t="s">
        <v>1026</v>
      </c>
      <c r="I40" s="132" t="s">
        <v>1027</v>
      </c>
      <c r="J40" s="132" t="s">
        <v>1072</v>
      </c>
      <c r="K40" s="248" t="s">
        <v>1073</v>
      </c>
      <c r="L40" s="132" t="s">
        <v>289</v>
      </c>
      <c r="M40" s="132" t="s">
        <v>1074</v>
      </c>
      <c r="N40" s="132" t="s">
        <v>1075</v>
      </c>
      <c r="O40" s="144" t="s">
        <v>1047</v>
      </c>
      <c r="P40" s="144" t="s">
        <v>1032</v>
      </c>
      <c r="Q40" s="144" t="s">
        <v>1076</v>
      </c>
      <c r="R40" s="144" t="s">
        <v>877</v>
      </c>
      <c r="S40" s="240">
        <v>0.6</v>
      </c>
      <c r="T40" s="144" t="s">
        <v>904</v>
      </c>
      <c r="U40" s="240">
        <v>0.8</v>
      </c>
      <c r="V40" s="256" t="s">
        <v>908</v>
      </c>
      <c r="W40" s="243" t="s">
        <v>1077</v>
      </c>
      <c r="X40" s="132" t="s">
        <v>278</v>
      </c>
      <c r="Y40" s="244" t="s">
        <v>857</v>
      </c>
      <c r="Z40" s="244" t="s">
        <v>857</v>
      </c>
      <c r="AA40" s="244" t="s">
        <v>857</v>
      </c>
      <c r="AB40" s="244" t="s">
        <v>857</v>
      </c>
      <c r="AC40" s="132" t="s">
        <v>278</v>
      </c>
      <c r="AD40" s="132">
        <v>25</v>
      </c>
      <c r="AE40" s="132" t="s">
        <v>277</v>
      </c>
      <c r="AF40" s="132">
        <v>15</v>
      </c>
      <c r="AG40" s="132">
        <v>40</v>
      </c>
      <c r="AH40" s="245" t="s">
        <v>276</v>
      </c>
      <c r="AI40" s="132" t="s">
        <v>858</v>
      </c>
      <c r="AJ40" s="131" t="s">
        <v>274</v>
      </c>
      <c r="AK40" s="110" t="s">
        <v>860</v>
      </c>
      <c r="AL40" s="277">
        <f xml:space="preserve"> 60-(60*40)/100</f>
        <v>36</v>
      </c>
      <c r="AM40" s="114" t="s">
        <v>904</v>
      </c>
      <c r="AN40" s="277">
        <v>80</v>
      </c>
      <c r="AO40" s="277">
        <f t="shared" si="2"/>
        <v>36</v>
      </c>
      <c r="AP40" s="147" t="s">
        <v>1078</v>
      </c>
      <c r="AQ40" s="131" t="s">
        <v>494</v>
      </c>
      <c r="AR40" s="255" t="s">
        <v>1079</v>
      </c>
      <c r="AS40" s="248" t="s">
        <v>1080</v>
      </c>
      <c r="AT40" s="132">
        <v>1</v>
      </c>
      <c r="AU40" s="132" t="s">
        <v>1081</v>
      </c>
      <c r="AV40" s="132" t="s">
        <v>150</v>
      </c>
      <c r="AW40" s="139">
        <v>44562</v>
      </c>
      <c r="AX40" s="139">
        <v>44926</v>
      </c>
      <c r="AY40" s="142" t="s">
        <v>1082</v>
      </c>
      <c r="AZ40" s="142" t="s">
        <v>1083</v>
      </c>
      <c r="BA40" s="132" t="s">
        <v>1084</v>
      </c>
      <c r="BB40" s="132" t="s">
        <v>1085</v>
      </c>
      <c r="BC40" s="132" t="s">
        <v>1086</v>
      </c>
      <c r="BG40" s="276"/>
    </row>
    <row r="41" spans="1:118" s="249" customFormat="1" ht="156" x14ac:dyDescent="0.25">
      <c r="A41" s="110">
        <v>13</v>
      </c>
      <c r="B41" s="110" t="s">
        <v>844</v>
      </c>
      <c r="C41" s="110" t="s">
        <v>1087</v>
      </c>
      <c r="D41" s="110" t="s">
        <v>466</v>
      </c>
      <c r="E41" s="110" t="s">
        <v>466</v>
      </c>
      <c r="F41" s="132" t="s">
        <v>1088</v>
      </c>
      <c r="G41" s="125" t="s">
        <v>1089</v>
      </c>
      <c r="H41" s="110" t="s">
        <v>3</v>
      </c>
      <c r="I41" s="110" t="s">
        <v>291</v>
      </c>
      <c r="J41" s="110" t="s">
        <v>279</v>
      </c>
      <c r="K41" s="110" t="s">
        <v>279</v>
      </c>
      <c r="L41" s="110" t="s">
        <v>289</v>
      </c>
      <c r="M41" s="264" t="s">
        <v>1090</v>
      </c>
      <c r="N41" s="144" t="s">
        <v>1091</v>
      </c>
      <c r="O41" s="114" t="s">
        <v>290</v>
      </c>
      <c r="P41" s="114" t="s">
        <v>289</v>
      </c>
      <c r="Q41" s="114" t="s">
        <v>398</v>
      </c>
      <c r="R41" s="114" t="s">
        <v>877</v>
      </c>
      <c r="S41" s="149">
        <v>0.6</v>
      </c>
      <c r="T41" s="114" t="s">
        <v>1092</v>
      </c>
      <c r="U41" s="149">
        <v>0.4</v>
      </c>
      <c r="V41" s="278" t="s">
        <v>888</v>
      </c>
      <c r="W41" s="279" t="s">
        <v>1093</v>
      </c>
      <c r="X41" s="110" t="s">
        <v>163</v>
      </c>
      <c r="Y41" s="244" t="s">
        <v>857</v>
      </c>
      <c r="Z41" s="244" t="s">
        <v>857</v>
      </c>
      <c r="AA41" s="244" t="s">
        <v>857</v>
      </c>
      <c r="AB41" s="244" t="s">
        <v>857</v>
      </c>
      <c r="AC41" s="110" t="s">
        <v>163</v>
      </c>
      <c r="AD41" s="110">
        <v>15</v>
      </c>
      <c r="AE41" s="110" t="s">
        <v>277</v>
      </c>
      <c r="AF41" s="110">
        <v>15</v>
      </c>
      <c r="AG41" s="110">
        <f t="shared" ref="AG41" si="3">+AD41+AF41</f>
        <v>30</v>
      </c>
      <c r="AH41" s="245" t="s">
        <v>276</v>
      </c>
      <c r="AI41" s="132" t="s">
        <v>858</v>
      </c>
      <c r="AJ41" s="131" t="s">
        <v>274</v>
      </c>
      <c r="AK41" s="110" t="s">
        <v>860</v>
      </c>
      <c r="AL41" s="110">
        <f>60-(60*30)/100</f>
        <v>42</v>
      </c>
      <c r="AM41" s="110" t="s">
        <v>1092</v>
      </c>
      <c r="AN41" s="277">
        <v>40</v>
      </c>
      <c r="AO41" s="277">
        <f t="shared" si="2"/>
        <v>42</v>
      </c>
      <c r="AP41" s="147" t="s">
        <v>1078</v>
      </c>
      <c r="AQ41" s="131" t="s">
        <v>494</v>
      </c>
      <c r="AR41" s="280" t="s">
        <v>1094</v>
      </c>
      <c r="AS41" s="281" t="s">
        <v>1095</v>
      </c>
      <c r="AT41" s="281">
        <v>1</v>
      </c>
      <c r="AU41" s="281" t="s">
        <v>1096</v>
      </c>
      <c r="AV41" s="281" t="s">
        <v>156</v>
      </c>
      <c r="AW41" s="139">
        <v>44562</v>
      </c>
      <c r="AX41" s="139">
        <v>44926</v>
      </c>
      <c r="AY41" s="282" t="s">
        <v>1097</v>
      </c>
      <c r="AZ41" s="282" t="s">
        <v>866</v>
      </c>
      <c r="BA41" s="281" t="s">
        <v>1087</v>
      </c>
      <c r="BB41" s="281" t="s">
        <v>327</v>
      </c>
      <c r="BC41" s="281" t="s">
        <v>1098</v>
      </c>
      <c r="BG41" s="276"/>
    </row>
    <row r="42" spans="1:118" s="249" customFormat="1" ht="97.5" customHeight="1" x14ac:dyDescent="0.25">
      <c r="A42" s="684">
        <v>14</v>
      </c>
      <c r="B42" s="684" t="s">
        <v>844</v>
      </c>
      <c r="C42" s="684" t="s">
        <v>881</v>
      </c>
      <c r="D42" s="656" t="s">
        <v>882</v>
      </c>
      <c r="E42" s="656" t="s">
        <v>882</v>
      </c>
      <c r="F42" s="656" t="s">
        <v>1099</v>
      </c>
      <c r="G42" s="673" t="s">
        <v>1100</v>
      </c>
      <c r="H42" s="656" t="s">
        <v>3</v>
      </c>
      <c r="I42" s="656" t="s">
        <v>291</v>
      </c>
      <c r="J42" s="656" t="s">
        <v>279</v>
      </c>
      <c r="K42" s="656" t="s">
        <v>279</v>
      </c>
      <c r="L42" s="656" t="s">
        <v>289</v>
      </c>
      <c r="M42" s="656" t="s">
        <v>1101</v>
      </c>
      <c r="N42" s="699" t="s">
        <v>1102</v>
      </c>
      <c r="O42" s="699" t="s">
        <v>290</v>
      </c>
      <c r="P42" s="699" t="s">
        <v>289</v>
      </c>
      <c r="Q42" s="699" t="s">
        <v>1103</v>
      </c>
      <c r="R42" s="699" t="s">
        <v>860</v>
      </c>
      <c r="S42" s="692">
        <v>0.4</v>
      </c>
      <c r="T42" s="699" t="s">
        <v>1092</v>
      </c>
      <c r="U42" s="692">
        <v>0.4</v>
      </c>
      <c r="V42" s="607" t="s">
        <v>888</v>
      </c>
      <c r="W42" s="720" t="s">
        <v>1104</v>
      </c>
      <c r="X42" s="656" t="s">
        <v>159</v>
      </c>
      <c r="Y42" s="244" t="s">
        <v>857</v>
      </c>
      <c r="Z42" s="244" t="s">
        <v>857</v>
      </c>
      <c r="AA42" s="244" t="s">
        <v>857</v>
      </c>
      <c r="AB42" s="244" t="s">
        <v>857</v>
      </c>
      <c r="AC42" s="656" t="s">
        <v>159</v>
      </c>
      <c r="AD42" s="656">
        <v>25</v>
      </c>
      <c r="AE42" s="656" t="s">
        <v>277</v>
      </c>
      <c r="AF42" s="656">
        <v>15</v>
      </c>
      <c r="AG42" s="656">
        <v>40</v>
      </c>
      <c r="AH42" s="730" t="s">
        <v>276</v>
      </c>
      <c r="AI42" s="730" t="s">
        <v>858</v>
      </c>
      <c r="AJ42" s="745" t="s">
        <v>274</v>
      </c>
      <c r="AK42" s="656" t="s">
        <v>890</v>
      </c>
      <c r="AL42" s="684">
        <f>40-(40*40)/100</f>
        <v>24</v>
      </c>
      <c r="AM42" s="699" t="s">
        <v>1092</v>
      </c>
      <c r="AN42" s="699">
        <v>40</v>
      </c>
      <c r="AO42" s="699">
        <f t="shared" si="2"/>
        <v>24</v>
      </c>
      <c r="AP42" s="757" t="s">
        <v>1105</v>
      </c>
      <c r="AQ42" s="684" t="s">
        <v>619</v>
      </c>
      <c r="AR42" s="255" t="s">
        <v>1106</v>
      </c>
      <c r="AS42" s="132" t="s">
        <v>1107</v>
      </c>
      <c r="AT42" s="132">
        <v>1</v>
      </c>
      <c r="AU42" s="132" t="s">
        <v>1108</v>
      </c>
      <c r="AV42" s="132" t="s">
        <v>1109</v>
      </c>
      <c r="AW42" s="139">
        <v>44562</v>
      </c>
      <c r="AX42" s="139">
        <v>44926</v>
      </c>
      <c r="AY42" s="673" t="s">
        <v>1097</v>
      </c>
      <c r="AZ42" s="673" t="s">
        <v>866</v>
      </c>
      <c r="BA42" s="656" t="s">
        <v>1108</v>
      </c>
      <c r="BB42" s="656" t="s">
        <v>894</v>
      </c>
      <c r="BC42" s="667" t="s">
        <v>1110</v>
      </c>
      <c r="BG42" s="276"/>
    </row>
    <row r="43" spans="1:118" s="249" customFormat="1" ht="123" customHeight="1" x14ac:dyDescent="0.25">
      <c r="A43" s="685"/>
      <c r="B43" s="685"/>
      <c r="C43" s="685"/>
      <c r="D43" s="657"/>
      <c r="E43" s="657"/>
      <c r="F43" s="657"/>
      <c r="G43" s="674"/>
      <c r="H43" s="657"/>
      <c r="I43" s="657"/>
      <c r="J43" s="657"/>
      <c r="K43" s="657"/>
      <c r="L43" s="657"/>
      <c r="M43" s="657"/>
      <c r="N43" s="708"/>
      <c r="O43" s="708"/>
      <c r="P43" s="708"/>
      <c r="Q43" s="708"/>
      <c r="R43" s="708"/>
      <c r="S43" s="707"/>
      <c r="T43" s="708"/>
      <c r="U43" s="707"/>
      <c r="V43" s="608"/>
      <c r="W43" s="721"/>
      <c r="X43" s="657"/>
      <c r="Y43" s="244" t="s">
        <v>857</v>
      </c>
      <c r="Z43" s="244" t="s">
        <v>857</v>
      </c>
      <c r="AA43" s="244" t="s">
        <v>857</v>
      </c>
      <c r="AB43" s="244" t="s">
        <v>857</v>
      </c>
      <c r="AC43" s="657"/>
      <c r="AD43" s="657"/>
      <c r="AE43" s="657"/>
      <c r="AF43" s="657"/>
      <c r="AG43" s="657"/>
      <c r="AH43" s="732"/>
      <c r="AI43" s="732"/>
      <c r="AJ43" s="747"/>
      <c r="AK43" s="657"/>
      <c r="AL43" s="685"/>
      <c r="AM43" s="708"/>
      <c r="AN43" s="708"/>
      <c r="AO43" s="708"/>
      <c r="AP43" s="758"/>
      <c r="AQ43" s="685"/>
      <c r="AR43" s="255" t="s">
        <v>1111</v>
      </c>
      <c r="AS43" s="248" t="s">
        <v>490</v>
      </c>
      <c r="AT43" s="132">
        <v>1</v>
      </c>
      <c r="AU43" s="132" t="s">
        <v>1108</v>
      </c>
      <c r="AV43" s="132" t="s">
        <v>150</v>
      </c>
      <c r="AW43" s="139">
        <v>44562</v>
      </c>
      <c r="AX43" s="139">
        <v>44926</v>
      </c>
      <c r="AY43" s="674"/>
      <c r="AZ43" s="674"/>
      <c r="BA43" s="657"/>
      <c r="BB43" s="657"/>
      <c r="BC43" s="668"/>
      <c r="BG43" s="276"/>
    </row>
    <row r="44" spans="1:118" s="132" customFormat="1" ht="164.25" customHeight="1" x14ac:dyDescent="0.25">
      <c r="A44" s="132">
        <v>15</v>
      </c>
      <c r="B44" s="132" t="s">
        <v>844</v>
      </c>
      <c r="C44" s="132" t="s">
        <v>869</v>
      </c>
      <c r="D44" s="132" t="s">
        <v>466</v>
      </c>
      <c r="E44" s="132" t="s">
        <v>466</v>
      </c>
      <c r="F44" s="132" t="s">
        <v>1112</v>
      </c>
      <c r="G44" s="142" t="s">
        <v>1113</v>
      </c>
      <c r="H44" s="132" t="s">
        <v>3</v>
      </c>
      <c r="I44" s="132" t="s">
        <v>291</v>
      </c>
      <c r="J44" s="132" t="s">
        <v>279</v>
      </c>
      <c r="K44" s="132" t="s">
        <v>279</v>
      </c>
      <c r="L44" s="132" t="s">
        <v>289</v>
      </c>
      <c r="M44" s="132" t="s">
        <v>1114</v>
      </c>
      <c r="N44" s="144" t="s">
        <v>1115</v>
      </c>
      <c r="O44" s="144" t="s">
        <v>290</v>
      </c>
      <c r="P44" s="144" t="s">
        <v>289</v>
      </c>
      <c r="Q44" s="144" t="s">
        <v>1116</v>
      </c>
      <c r="R44" s="144" t="s">
        <v>860</v>
      </c>
      <c r="S44" s="240">
        <v>0.4</v>
      </c>
      <c r="T44" s="144" t="s">
        <v>1092</v>
      </c>
      <c r="U44" s="240">
        <v>0.4</v>
      </c>
      <c r="V44" s="147" t="s">
        <v>888</v>
      </c>
      <c r="W44" s="251" t="s">
        <v>1117</v>
      </c>
      <c r="X44" s="132" t="s">
        <v>278</v>
      </c>
      <c r="Y44" s="244" t="s">
        <v>857</v>
      </c>
      <c r="Z44" s="244" t="s">
        <v>857</v>
      </c>
      <c r="AA44" s="244" t="s">
        <v>857</v>
      </c>
      <c r="AB44" s="244" t="s">
        <v>857</v>
      </c>
      <c r="AC44" s="132" t="s">
        <v>278</v>
      </c>
      <c r="AD44" s="132">
        <v>25</v>
      </c>
      <c r="AE44" s="132" t="s">
        <v>277</v>
      </c>
      <c r="AF44" s="132">
        <v>15</v>
      </c>
      <c r="AG44" s="132">
        <f>+AD44+AF44</f>
        <v>40</v>
      </c>
      <c r="AH44" s="245" t="s">
        <v>276</v>
      </c>
      <c r="AI44" s="245" t="s">
        <v>858</v>
      </c>
      <c r="AJ44" s="131" t="s">
        <v>274</v>
      </c>
      <c r="AK44" s="132" t="s">
        <v>890</v>
      </c>
      <c r="AL44" s="144">
        <f>40-(40*40)/100</f>
        <v>24</v>
      </c>
      <c r="AM44" s="144" t="s">
        <v>1092</v>
      </c>
      <c r="AN44" s="144">
        <v>40</v>
      </c>
      <c r="AO44" s="144">
        <f>40-(40*40)/100</f>
        <v>24</v>
      </c>
      <c r="AP44" s="283" t="s">
        <v>1105</v>
      </c>
      <c r="AQ44" s="144" t="s">
        <v>1118</v>
      </c>
      <c r="AR44" s="246" t="s">
        <v>1119</v>
      </c>
      <c r="AS44" s="132" t="s">
        <v>863</v>
      </c>
      <c r="AT44" s="132">
        <v>1</v>
      </c>
      <c r="AU44" s="132" t="s">
        <v>1120</v>
      </c>
      <c r="AV44" s="132" t="s">
        <v>156</v>
      </c>
      <c r="AW44" s="139">
        <v>44562</v>
      </c>
      <c r="AX44" s="139">
        <v>44926</v>
      </c>
      <c r="AY44" s="247" t="s">
        <v>1097</v>
      </c>
      <c r="AZ44" s="247" t="s">
        <v>866</v>
      </c>
      <c r="BA44" s="132" t="s">
        <v>867</v>
      </c>
      <c r="BB44" s="248" t="s">
        <v>1121</v>
      </c>
      <c r="BC44" s="132" t="s">
        <v>1122</v>
      </c>
      <c r="BD44" s="284"/>
      <c r="BE44" s="284"/>
      <c r="BF44" s="284"/>
      <c r="BG44" s="284"/>
      <c r="BH44" s="284"/>
      <c r="BI44" s="284"/>
      <c r="BJ44" s="284"/>
      <c r="BK44" s="284"/>
      <c r="BL44" s="284"/>
      <c r="BM44" s="284"/>
      <c r="BN44" s="284"/>
      <c r="BO44" s="284"/>
      <c r="BP44" s="284"/>
      <c r="BQ44" s="284"/>
      <c r="BR44" s="284"/>
      <c r="BS44" s="284"/>
      <c r="BT44" s="284"/>
      <c r="BU44" s="284"/>
      <c r="BV44" s="284"/>
      <c r="BW44" s="284"/>
      <c r="BX44" s="284"/>
      <c r="BY44" s="284"/>
      <c r="BZ44" s="284"/>
      <c r="CA44" s="284"/>
      <c r="CB44" s="284"/>
      <c r="CC44" s="284"/>
      <c r="CD44" s="284"/>
      <c r="CE44" s="284"/>
      <c r="CF44" s="284"/>
      <c r="CG44" s="284"/>
      <c r="CH44" s="284"/>
      <c r="CI44" s="284"/>
      <c r="CJ44" s="284"/>
      <c r="CK44" s="284"/>
      <c r="CL44" s="284"/>
      <c r="CM44" s="284"/>
      <c r="CN44" s="284"/>
      <c r="CO44" s="284"/>
      <c r="CP44" s="284"/>
      <c r="CQ44" s="284"/>
      <c r="CR44" s="284"/>
      <c r="CS44" s="284"/>
      <c r="CT44" s="284"/>
      <c r="CU44" s="284"/>
      <c r="CV44" s="284"/>
      <c r="CW44" s="284"/>
      <c r="CX44" s="284"/>
      <c r="CY44" s="284"/>
      <c r="CZ44" s="284"/>
      <c r="DA44" s="284"/>
      <c r="DB44" s="284"/>
      <c r="DC44" s="284"/>
      <c r="DD44" s="284"/>
      <c r="DE44" s="284"/>
      <c r="DF44" s="284"/>
      <c r="DG44" s="284"/>
      <c r="DH44" s="284"/>
      <c r="DI44" s="284"/>
      <c r="DJ44" s="284"/>
      <c r="DK44" s="284"/>
      <c r="DL44" s="284"/>
      <c r="DM44" s="284"/>
      <c r="DN44" s="284"/>
    </row>
    <row r="45" spans="1:118" s="132" customFormat="1" ht="174" customHeight="1" x14ac:dyDescent="0.25">
      <c r="A45" s="132">
        <v>16</v>
      </c>
      <c r="B45" s="132" t="s">
        <v>844</v>
      </c>
      <c r="C45" s="132" t="s">
        <v>845</v>
      </c>
      <c r="D45" s="132" t="s">
        <v>466</v>
      </c>
      <c r="E45" s="132" t="s">
        <v>466</v>
      </c>
      <c r="F45" s="132" t="s">
        <v>1123</v>
      </c>
      <c r="G45" s="142" t="s">
        <v>1124</v>
      </c>
      <c r="H45" s="132" t="s">
        <v>3</v>
      </c>
      <c r="I45" s="132" t="s">
        <v>291</v>
      </c>
      <c r="J45" s="132" t="s">
        <v>279</v>
      </c>
      <c r="K45" s="132" t="s">
        <v>279</v>
      </c>
      <c r="L45" s="132" t="s">
        <v>289</v>
      </c>
      <c r="M45" s="132" t="s">
        <v>1125</v>
      </c>
      <c r="N45" s="144" t="s">
        <v>1126</v>
      </c>
      <c r="O45" s="144" t="s">
        <v>290</v>
      </c>
      <c r="P45" s="144" t="s">
        <v>289</v>
      </c>
      <c r="Q45" s="144" t="s">
        <v>1116</v>
      </c>
      <c r="R45" s="144" t="s">
        <v>860</v>
      </c>
      <c r="S45" s="240">
        <v>0.4</v>
      </c>
      <c r="T45" s="144" t="s">
        <v>1092</v>
      </c>
      <c r="U45" s="240">
        <v>0.4</v>
      </c>
      <c r="V45" s="147" t="s">
        <v>888</v>
      </c>
      <c r="W45" s="285" t="s">
        <v>1127</v>
      </c>
      <c r="X45" s="132" t="s">
        <v>278</v>
      </c>
      <c r="Y45" s="244" t="s">
        <v>857</v>
      </c>
      <c r="Z45" s="244" t="s">
        <v>857</v>
      </c>
      <c r="AA45" s="244" t="s">
        <v>857</v>
      </c>
      <c r="AB45" s="244" t="s">
        <v>857</v>
      </c>
      <c r="AC45" s="132" t="s">
        <v>278</v>
      </c>
      <c r="AD45" s="132">
        <v>25</v>
      </c>
      <c r="AE45" s="132" t="s">
        <v>277</v>
      </c>
      <c r="AF45" s="132">
        <v>15</v>
      </c>
      <c r="AG45" s="132">
        <f>+AD45+AF45</f>
        <v>40</v>
      </c>
      <c r="AH45" s="245" t="s">
        <v>276</v>
      </c>
      <c r="AI45" s="245" t="s">
        <v>858</v>
      </c>
      <c r="AJ45" s="131" t="s">
        <v>274</v>
      </c>
      <c r="AK45" s="132" t="s">
        <v>890</v>
      </c>
      <c r="AL45" s="144">
        <f>40-(40*40)/100</f>
        <v>24</v>
      </c>
      <c r="AM45" s="144" t="s">
        <v>1092</v>
      </c>
      <c r="AN45" s="144">
        <v>40</v>
      </c>
      <c r="AO45" s="144">
        <f>40-(40*40)/100</f>
        <v>24</v>
      </c>
      <c r="AP45" s="283" t="s">
        <v>1105</v>
      </c>
      <c r="AQ45" s="144" t="s">
        <v>1118</v>
      </c>
      <c r="AR45" s="246" t="s">
        <v>1128</v>
      </c>
      <c r="AS45" s="132" t="s">
        <v>863</v>
      </c>
      <c r="AT45" s="132">
        <v>1</v>
      </c>
      <c r="AU45" s="132" t="s">
        <v>864</v>
      </c>
      <c r="AV45" s="132" t="s">
        <v>156</v>
      </c>
      <c r="AW45" s="139">
        <v>44562</v>
      </c>
      <c r="AX45" s="139">
        <v>44926</v>
      </c>
      <c r="AY45" s="247" t="s">
        <v>1097</v>
      </c>
      <c r="AZ45" s="247" t="s">
        <v>866</v>
      </c>
      <c r="BA45" s="132" t="s">
        <v>867</v>
      </c>
      <c r="BB45" s="248" t="s">
        <v>1121</v>
      </c>
      <c r="BC45" s="132" t="s">
        <v>1129</v>
      </c>
      <c r="BD45" s="284"/>
      <c r="BE45" s="284"/>
      <c r="BF45" s="284"/>
      <c r="BG45" s="284"/>
      <c r="BH45" s="284"/>
      <c r="BI45" s="284"/>
      <c r="BJ45" s="284"/>
      <c r="BK45" s="284"/>
      <c r="BL45" s="284"/>
      <c r="BM45" s="284"/>
      <c r="BN45" s="284"/>
      <c r="BO45" s="284"/>
      <c r="BP45" s="284"/>
      <c r="BQ45" s="284"/>
      <c r="BR45" s="284"/>
      <c r="BS45" s="284"/>
      <c r="BT45" s="284"/>
      <c r="BU45" s="284"/>
      <c r="BV45" s="284"/>
      <c r="BW45" s="284"/>
      <c r="BX45" s="284"/>
      <c r="BY45" s="284"/>
      <c r="BZ45" s="284"/>
      <c r="CA45" s="284"/>
      <c r="CB45" s="284"/>
      <c r="CC45" s="284"/>
      <c r="CD45" s="284"/>
      <c r="CE45" s="284"/>
      <c r="CF45" s="284"/>
      <c r="CG45" s="284"/>
      <c r="CH45" s="284"/>
      <c r="CI45" s="284"/>
      <c r="CJ45" s="284"/>
      <c r="CK45" s="284"/>
      <c r="CL45" s="284"/>
      <c r="CM45" s="284"/>
      <c r="CN45" s="284"/>
      <c r="CO45" s="284"/>
      <c r="CP45" s="284"/>
      <c r="CQ45" s="284"/>
      <c r="CR45" s="284"/>
      <c r="CS45" s="284"/>
      <c r="CT45" s="284"/>
      <c r="CU45" s="284"/>
      <c r="CV45" s="284"/>
      <c r="CW45" s="284"/>
      <c r="CX45" s="284"/>
      <c r="CY45" s="284"/>
      <c r="CZ45" s="284"/>
      <c r="DA45" s="284"/>
      <c r="DB45" s="284"/>
      <c r="DC45" s="284"/>
      <c r="DD45" s="284"/>
      <c r="DE45" s="284"/>
      <c r="DF45" s="284"/>
      <c r="DG45" s="284"/>
      <c r="DH45" s="284"/>
      <c r="DI45" s="284"/>
      <c r="DJ45" s="284"/>
      <c r="DK45" s="284"/>
      <c r="DL45" s="284"/>
      <c r="DM45" s="284"/>
      <c r="DN45" s="284"/>
    </row>
    <row r="46" spans="1:118" s="249" customFormat="1" ht="143.25" customHeight="1" x14ac:dyDescent="0.25">
      <c r="A46" s="556">
        <v>17</v>
      </c>
      <c r="B46" s="556" t="s">
        <v>844</v>
      </c>
      <c r="C46" s="556" t="s">
        <v>1130</v>
      </c>
      <c r="D46" s="556" t="s">
        <v>1131</v>
      </c>
      <c r="E46" s="556" t="s">
        <v>1131</v>
      </c>
      <c r="F46" s="568" t="s">
        <v>1132</v>
      </c>
      <c r="G46" s="600" t="s">
        <v>1133</v>
      </c>
      <c r="H46" s="556" t="s">
        <v>3</v>
      </c>
      <c r="I46" s="556" t="s">
        <v>291</v>
      </c>
      <c r="J46" s="556" t="s">
        <v>279</v>
      </c>
      <c r="K46" s="556" t="s">
        <v>279</v>
      </c>
      <c r="L46" s="556" t="s">
        <v>289</v>
      </c>
      <c r="M46" s="556" t="s">
        <v>1134</v>
      </c>
      <c r="N46" s="555" t="s">
        <v>1135</v>
      </c>
      <c r="O46" s="555" t="s">
        <v>1047</v>
      </c>
      <c r="P46" s="555" t="s">
        <v>289</v>
      </c>
      <c r="Q46" s="555" t="s">
        <v>398</v>
      </c>
      <c r="R46" s="555" t="s">
        <v>860</v>
      </c>
      <c r="S46" s="565">
        <v>0.4</v>
      </c>
      <c r="T46" s="555" t="s">
        <v>711</v>
      </c>
      <c r="U46" s="565">
        <v>0.6</v>
      </c>
      <c r="V46" s="759" t="s">
        <v>888</v>
      </c>
      <c r="W46" s="760" t="s">
        <v>1136</v>
      </c>
      <c r="X46" s="556" t="s">
        <v>278</v>
      </c>
      <c r="Y46" s="244" t="s">
        <v>857</v>
      </c>
      <c r="Z46" s="244" t="s">
        <v>857</v>
      </c>
      <c r="AA46" s="244" t="s">
        <v>857</v>
      </c>
      <c r="AB46" s="244" t="s">
        <v>857</v>
      </c>
      <c r="AC46" s="556" t="s">
        <v>278</v>
      </c>
      <c r="AD46" s="556">
        <v>25</v>
      </c>
      <c r="AE46" s="556" t="s">
        <v>277</v>
      </c>
      <c r="AF46" s="556">
        <v>15</v>
      </c>
      <c r="AG46" s="556">
        <f>+AD46+AF46</f>
        <v>40</v>
      </c>
      <c r="AH46" s="578" t="s">
        <v>276</v>
      </c>
      <c r="AI46" s="556" t="s">
        <v>858</v>
      </c>
      <c r="AJ46" s="745" t="s">
        <v>274</v>
      </c>
      <c r="AK46" s="556" t="s">
        <v>890</v>
      </c>
      <c r="AL46" s="555">
        <f>40-(40*40)/100</f>
        <v>24</v>
      </c>
      <c r="AM46" s="555" t="s">
        <v>711</v>
      </c>
      <c r="AN46" s="761">
        <v>60</v>
      </c>
      <c r="AO46" s="762">
        <f>+AL46</f>
        <v>24</v>
      </c>
      <c r="AP46" s="562" t="s">
        <v>1137</v>
      </c>
      <c r="AQ46" s="555" t="s">
        <v>273</v>
      </c>
      <c r="AR46" s="246" t="s">
        <v>1138</v>
      </c>
      <c r="AS46" s="121" t="s">
        <v>1139</v>
      </c>
      <c r="AT46" s="121">
        <v>1</v>
      </c>
      <c r="AU46" s="110" t="s">
        <v>1140</v>
      </c>
      <c r="AV46" s="132" t="s">
        <v>156</v>
      </c>
      <c r="AW46" s="139">
        <v>44562</v>
      </c>
      <c r="AX46" s="139">
        <v>44926</v>
      </c>
      <c r="AY46" s="765" t="s">
        <v>1097</v>
      </c>
      <c r="AZ46" s="765" t="s">
        <v>866</v>
      </c>
      <c r="BA46" s="684" t="s">
        <v>1141</v>
      </c>
      <c r="BB46" s="684" t="s">
        <v>613</v>
      </c>
      <c r="BC46" s="684" t="s">
        <v>1142</v>
      </c>
      <c r="BG46" s="276"/>
    </row>
    <row r="47" spans="1:118" s="249" customFormat="1" ht="60.75" customHeight="1" x14ac:dyDescent="0.25">
      <c r="A47" s="556"/>
      <c r="B47" s="556"/>
      <c r="C47" s="556"/>
      <c r="D47" s="556"/>
      <c r="E47" s="556"/>
      <c r="F47" s="568"/>
      <c r="G47" s="600"/>
      <c r="H47" s="556"/>
      <c r="I47" s="556"/>
      <c r="J47" s="556"/>
      <c r="K47" s="556"/>
      <c r="L47" s="556"/>
      <c r="M47" s="556"/>
      <c r="N47" s="555"/>
      <c r="O47" s="555"/>
      <c r="P47" s="555"/>
      <c r="Q47" s="555"/>
      <c r="R47" s="555"/>
      <c r="S47" s="555"/>
      <c r="T47" s="555"/>
      <c r="U47" s="555"/>
      <c r="V47" s="759"/>
      <c r="W47" s="760"/>
      <c r="X47" s="556"/>
      <c r="Y47" s="244" t="s">
        <v>857</v>
      </c>
      <c r="Z47" s="244" t="s">
        <v>857</v>
      </c>
      <c r="AA47" s="244" t="s">
        <v>857</v>
      </c>
      <c r="AB47" s="244" t="s">
        <v>857</v>
      </c>
      <c r="AC47" s="556"/>
      <c r="AD47" s="556"/>
      <c r="AE47" s="556"/>
      <c r="AF47" s="556"/>
      <c r="AG47" s="556"/>
      <c r="AH47" s="578"/>
      <c r="AI47" s="556"/>
      <c r="AJ47" s="746"/>
      <c r="AK47" s="556"/>
      <c r="AL47" s="555"/>
      <c r="AM47" s="555"/>
      <c r="AN47" s="761"/>
      <c r="AO47" s="763"/>
      <c r="AP47" s="562"/>
      <c r="AQ47" s="555"/>
      <c r="AR47" s="246" t="s">
        <v>1143</v>
      </c>
      <c r="AS47" s="121" t="s">
        <v>1144</v>
      </c>
      <c r="AT47" s="121">
        <v>1</v>
      </c>
      <c r="AU47" s="110" t="s">
        <v>1140</v>
      </c>
      <c r="AV47" s="132" t="s">
        <v>156</v>
      </c>
      <c r="AW47" s="139">
        <v>44562</v>
      </c>
      <c r="AX47" s="139">
        <v>44926</v>
      </c>
      <c r="AY47" s="766"/>
      <c r="AZ47" s="766"/>
      <c r="BA47" s="718"/>
      <c r="BB47" s="718"/>
      <c r="BC47" s="718"/>
      <c r="BG47" s="276"/>
    </row>
    <row r="48" spans="1:118" s="249" customFormat="1" ht="99.75" customHeight="1" x14ac:dyDescent="0.25">
      <c r="A48" s="556"/>
      <c r="B48" s="556"/>
      <c r="C48" s="556"/>
      <c r="D48" s="556"/>
      <c r="E48" s="556"/>
      <c r="F48" s="568"/>
      <c r="G48" s="600"/>
      <c r="H48" s="556"/>
      <c r="I48" s="556"/>
      <c r="J48" s="556"/>
      <c r="K48" s="556"/>
      <c r="L48" s="556"/>
      <c r="M48" s="556"/>
      <c r="N48" s="555"/>
      <c r="O48" s="555"/>
      <c r="P48" s="555"/>
      <c r="Q48" s="555"/>
      <c r="R48" s="555"/>
      <c r="S48" s="555"/>
      <c r="T48" s="555"/>
      <c r="U48" s="555"/>
      <c r="V48" s="759"/>
      <c r="W48" s="760"/>
      <c r="X48" s="556"/>
      <c r="Y48" s="244" t="s">
        <v>857</v>
      </c>
      <c r="Z48" s="244" t="s">
        <v>857</v>
      </c>
      <c r="AA48" s="244" t="s">
        <v>857</v>
      </c>
      <c r="AB48" s="244" t="s">
        <v>857</v>
      </c>
      <c r="AC48" s="556"/>
      <c r="AD48" s="556"/>
      <c r="AE48" s="556"/>
      <c r="AF48" s="556"/>
      <c r="AG48" s="556"/>
      <c r="AH48" s="578"/>
      <c r="AI48" s="556"/>
      <c r="AJ48" s="747"/>
      <c r="AK48" s="556"/>
      <c r="AL48" s="555"/>
      <c r="AM48" s="555"/>
      <c r="AN48" s="761"/>
      <c r="AO48" s="764"/>
      <c r="AP48" s="562"/>
      <c r="AQ48" s="555"/>
      <c r="AR48" s="246" t="s">
        <v>1145</v>
      </c>
      <c r="AS48" s="121" t="s">
        <v>1146</v>
      </c>
      <c r="AT48" s="121">
        <v>1</v>
      </c>
      <c r="AU48" s="110" t="s">
        <v>1140</v>
      </c>
      <c r="AV48" s="132" t="s">
        <v>156</v>
      </c>
      <c r="AW48" s="139">
        <v>44562</v>
      </c>
      <c r="AX48" s="139">
        <v>44926</v>
      </c>
      <c r="AY48" s="767"/>
      <c r="AZ48" s="767"/>
      <c r="BA48" s="685"/>
      <c r="BB48" s="685"/>
      <c r="BC48" s="685"/>
      <c r="BG48" s="276"/>
    </row>
    <row r="49" spans="1:59" s="249" customFormat="1" ht="164.25" customHeight="1" x14ac:dyDescent="0.25">
      <c r="A49" s="110">
        <v>18</v>
      </c>
      <c r="B49" s="132" t="s">
        <v>844</v>
      </c>
      <c r="C49" s="132" t="s">
        <v>1147</v>
      </c>
      <c r="D49" s="132" t="s">
        <v>1148</v>
      </c>
      <c r="E49" s="132" t="s">
        <v>1148</v>
      </c>
      <c r="F49" s="132" t="s">
        <v>1149</v>
      </c>
      <c r="G49" s="142" t="s">
        <v>1150</v>
      </c>
      <c r="H49" s="264" t="s">
        <v>3</v>
      </c>
      <c r="I49" s="132" t="s">
        <v>291</v>
      </c>
      <c r="J49" s="132" t="s">
        <v>279</v>
      </c>
      <c r="K49" s="248" t="s">
        <v>279</v>
      </c>
      <c r="L49" s="132" t="s">
        <v>289</v>
      </c>
      <c r="M49" s="132" t="s">
        <v>1151</v>
      </c>
      <c r="N49" s="144" t="s">
        <v>1152</v>
      </c>
      <c r="O49" s="144" t="s">
        <v>290</v>
      </c>
      <c r="P49" s="144" t="s">
        <v>289</v>
      </c>
      <c r="Q49" s="144" t="s">
        <v>1153</v>
      </c>
      <c r="R49" s="144" t="s">
        <v>860</v>
      </c>
      <c r="S49" s="240">
        <v>0.4</v>
      </c>
      <c r="T49" s="144" t="s">
        <v>711</v>
      </c>
      <c r="U49" s="149">
        <v>0.6</v>
      </c>
      <c r="V49" s="147" t="s">
        <v>888</v>
      </c>
      <c r="W49" s="243" t="s">
        <v>1154</v>
      </c>
      <c r="X49" s="110" t="s">
        <v>278</v>
      </c>
      <c r="Y49" s="244" t="s">
        <v>857</v>
      </c>
      <c r="Z49" s="244" t="s">
        <v>857</v>
      </c>
      <c r="AA49" s="244" t="s">
        <v>857</v>
      </c>
      <c r="AB49" s="244" t="s">
        <v>857</v>
      </c>
      <c r="AC49" s="110" t="s">
        <v>278</v>
      </c>
      <c r="AD49" s="286">
        <v>25</v>
      </c>
      <c r="AE49" s="110" t="s">
        <v>277</v>
      </c>
      <c r="AF49" s="286">
        <v>15</v>
      </c>
      <c r="AG49" s="286">
        <v>40</v>
      </c>
      <c r="AH49" s="115" t="s">
        <v>276</v>
      </c>
      <c r="AI49" s="115" t="s">
        <v>858</v>
      </c>
      <c r="AJ49" s="131" t="s">
        <v>274</v>
      </c>
      <c r="AK49" s="114" t="s">
        <v>890</v>
      </c>
      <c r="AL49" s="277">
        <f>40-(40*40)/100</f>
        <v>24</v>
      </c>
      <c r="AM49" s="148" t="s">
        <v>711</v>
      </c>
      <c r="AN49" s="114">
        <v>60</v>
      </c>
      <c r="AO49" s="277">
        <f>+AL49</f>
        <v>24</v>
      </c>
      <c r="AP49" s="147" t="s">
        <v>888</v>
      </c>
      <c r="AQ49" s="114" t="s">
        <v>494</v>
      </c>
      <c r="AR49" s="246" t="s">
        <v>1155</v>
      </c>
      <c r="AS49" s="110" t="s">
        <v>1156</v>
      </c>
      <c r="AT49" s="110">
        <v>1</v>
      </c>
      <c r="AU49" s="110" t="s">
        <v>1157</v>
      </c>
      <c r="AV49" s="110" t="s">
        <v>150</v>
      </c>
      <c r="AW49" s="139">
        <v>44562</v>
      </c>
      <c r="AX49" s="139">
        <v>44926</v>
      </c>
      <c r="AY49" s="113" t="s">
        <v>1097</v>
      </c>
      <c r="AZ49" s="113" t="s">
        <v>866</v>
      </c>
      <c r="BA49" s="110" t="s">
        <v>1158</v>
      </c>
      <c r="BB49" s="110" t="s">
        <v>1159</v>
      </c>
      <c r="BC49" s="110" t="s">
        <v>1160</v>
      </c>
      <c r="BG49" s="276"/>
    </row>
    <row r="50" spans="1:59" s="249" customFormat="1" ht="180" customHeight="1" x14ac:dyDescent="0.25">
      <c r="A50" s="110">
        <v>19</v>
      </c>
      <c r="B50" s="132" t="s">
        <v>844</v>
      </c>
      <c r="C50" s="110" t="s">
        <v>1147</v>
      </c>
      <c r="D50" s="132" t="s">
        <v>1148</v>
      </c>
      <c r="E50" s="132" t="s">
        <v>1148</v>
      </c>
      <c r="F50" s="132" t="s">
        <v>1161</v>
      </c>
      <c r="G50" s="142" t="s">
        <v>1162</v>
      </c>
      <c r="H50" s="264" t="s">
        <v>3</v>
      </c>
      <c r="I50" s="132" t="s">
        <v>291</v>
      </c>
      <c r="J50" s="132" t="s">
        <v>279</v>
      </c>
      <c r="K50" s="248" t="s">
        <v>279</v>
      </c>
      <c r="L50" s="132" t="s">
        <v>289</v>
      </c>
      <c r="M50" s="132" t="s">
        <v>1163</v>
      </c>
      <c r="N50" s="144" t="s">
        <v>1164</v>
      </c>
      <c r="O50" s="144" t="s">
        <v>377</v>
      </c>
      <c r="P50" s="144" t="s">
        <v>289</v>
      </c>
      <c r="Q50" s="144" t="s">
        <v>1153</v>
      </c>
      <c r="R50" s="144" t="s">
        <v>944</v>
      </c>
      <c r="S50" s="240">
        <v>0.2</v>
      </c>
      <c r="T50" s="144" t="s">
        <v>904</v>
      </c>
      <c r="U50" s="149">
        <v>0.8</v>
      </c>
      <c r="V50" s="256" t="s">
        <v>908</v>
      </c>
      <c r="W50" s="243" t="s">
        <v>1165</v>
      </c>
      <c r="X50" s="110" t="s">
        <v>278</v>
      </c>
      <c r="Y50" s="244" t="s">
        <v>857</v>
      </c>
      <c r="Z50" s="244" t="s">
        <v>857</v>
      </c>
      <c r="AA50" s="244" t="s">
        <v>857</v>
      </c>
      <c r="AB50" s="244" t="s">
        <v>857</v>
      </c>
      <c r="AC50" s="110" t="s">
        <v>278</v>
      </c>
      <c r="AD50" s="286">
        <v>25</v>
      </c>
      <c r="AE50" s="110" t="s">
        <v>277</v>
      </c>
      <c r="AF50" s="286">
        <v>15</v>
      </c>
      <c r="AG50" s="286">
        <v>40</v>
      </c>
      <c r="AH50" s="115" t="s">
        <v>276</v>
      </c>
      <c r="AI50" s="115" t="s">
        <v>858</v>
      </c>
      <c r="AJ50" s="131" t="s">
        <v>274</v>
      </c>
      <c r="AK50" s="149" t="s">
        <v>890</v>
      </c>
      <c r="AL50" s="277">
        <f>20-(20*40)/100</f>
        <v>12</v>
      </c>
      <c r="AM50" s="148" t="s">
        <v>904</v>
      </c>
      <c r="AN50" s="114">
        <v>80</v>
      </c>
      <c r="AO50" s="277">
        <f>20-(20*40)/100</f>
        <v>12</v>
      </c>
      <c r="AP50" s="256" t="s">
        <v>908</v>
      </c>
      <c r="AQ50" s="114" t="s">
        <v>494</v>
      </c>
      <c r="AR50" s="246" t="s">
        <v>1166</v>
      </c>
      <c r="AS50" s="110" t="s">
        <v>1167</v>
      </c>
      <c r="AT50" s="110">
        <v>1</v>
      </c>
      <c r="AU50" s="110" t="s">
        <v>1157</v>
      </c>
      <c r="AV50" s="110" t="s">
        <v>150</v>
      </c>
      <c r="AW50" s="139">
        <v>44562</v>
      </c>
      <c r="AX50" s="139">
        <v>44926</v>
      </c>
      <c r="AY50" s="113" t="s">
        <v>1097</v>
      </c>
      <c r="AZ50" s="113" t="s">
        <v>866</v>
      </c>
      <c r="BA50" s="110" t="s">
        <v>1158</v>
      </c>
      <c r="BB50" s="110" t="s">
        <v>1168</v>
      </c>
      <c r="BC50" s="110" t="s">
        <v>1169</v>
      </c>
      <c r="BG50" s="250"/>
    </row>
    <row r="51" spans="1:59" s="249" customFormat="1" ht="164.25" customHeight="1" x14ac:dyDescent="0.25">
      <c r="A51" s="132">
        <v>20</v>
      </c>
      <c r="B51" s="132" t="s">
        <v>844</v>
      </c>
      <c r="C51" s="132" t="s">
        <v>896</v>
      </c>
      <c r="D51" s="132" t="s">
        <v>897</v>
      </c>
      <c r="E51" s="132" t="s">
        <v>897</v>
      </c>
      <c r="F51" s="110" t="s">
        <v>1170</v>
      </c>
      <c r="G51" s="142" t="s">
        <v>1171</v>
      </c>
      <c r="H51" s="132" t="s">
        <v>3</v>
      </c>
      <c r="I51" s="132" t="s">
        <v>291</v>
      </c>
      <c r="J51" s="132" t="s">
        <v>279</v>
      </c>
      <c r="K51" s="132" t="s">
        <v>279</v>
      </c>
      <c r="L51" s="132" t="s">
        <v>289</v>
      </c>
      <c r="M51" s="132" t="s">
        <v>1172</v>
      </c>
      <c r="N51" s="144" t="s">
        <v>1173</v>
      </c>
      <c r="O51" s="144" t="s">
        <v>377</v>
      </c>
      <c r="P51" s="144" t="s">
        <v>289</v>
      </c>
      <c r="Q51" s="144" t="s">
        <v>1174</v>
      </c>
      <c r="R51" s="144" t="s">
        <v>903</v>
      </c>
      <c r="S51" s="240">
        <v>0.8</v>
      </c>
      <c r="T51" s="241" t="s">
        <v>904</v>
      </c>
      <c r="U51" s="240">
        <v>0.8</v>
      </c>
      <c r="V51" s="256" t="s">
        <v>908</v>
      </c>
      <c r="W51" s="251" t="s">
        <v>1175</v>
      </c>
      <c r="X51" s="132" t="s">
        <v>907</v>
      </c>
      <c r="Y51" s="244" t="s">
        <v>857</v>
      </c>
      <c r="Z51" s="244" t="s">
        <v>857</v>
      </c>
      <c r="AA51" s="244" t="s">
        <v>857</v>
      </c>
      <c r="AB51" s="244" t="s">
        <v>857</v>
      </c>
      <c r="AC51" s="132" t="s">
        <v>907</v>
      </c>
      <c r="AD51" s="110">
        <v>15</v>
      </c>
      <c r="AE51" s="110" t="s">
        <v>277</v>
      </c>
      <c r="AF51" s="257">
        <v>15</v>
      </c>
      <c r="AG51" s="257">
        <f>+AD51+AF51</f>
        <v>30</v>
      </c>
      <c r="AH51" s="245" t="s">
        <v>276</v>
      </c>
      <c r="AI51" s="115" t="s">
        <v>858</v>
      </c>
      <c r="AJ51" s="131" t="s">
        <v>274</v>
      </c>
      <c r="AK51" s="144" t="s">
        <v>877</v>
      </c>
      <c r="AL51" s="258">
        <f>80-(80*30)/100</f>
        <v>56</v>
      </c>
      <c r="AM51" s="241" t="s">
        <v>904</v>
      </c>
      <c r="AN51" s="144">
        <v>80</v>
      </c>
      <c r="AO51" s="258">
        <f>+AL51</f>
        <v>56</v>
      </c>
      <c r="AP51" s="256" t="s">
        <v>908</v>
      </c>
      <c r="AQ51" s="144" t="s">
        <v>494</v>
      </c>
      <c r="AR51" s="246" t="s">
        <v>1176</v>
      </c>
      <c r="AS51" s="132" t="s">
        <v>1177</v>
      </c>
      <c r="AT51" s="132">
        <v>1</v>
      </c>
      <c r="AU51" s="132" t="s">
        <v>910</v>
      </c>
      <c r="AV51" s="132" t="s">
        <v>156</v>
      </c>
      <c r="AW51" s="139">
        <v>44562</v>
      </c>
      <c r="AX51" s="139">
        <v>44926</v>
      </c>
      <c r="AY51" s="142" t="s">
        <v>1097</v>
      </c>
      <c r="AZ51" s="142" t="s">
        <v>866</v>
      </c>
      <c r="BA51" s="132" t="s">
        <v>910</v>
      </c>
      <c r="BB51" s="132" t="s">
        <v>912</v>
      </c>
      <c r="BC51" s="132" t="s">
        <v>1178</v>
      </c>
      <c r="BG51" s="250"/>
    </row>
    <row r="52" spans="1:59" s="249" customFormat="1" ht="57" customHeight="1" x14ac:dyDescent="0.25">
      <c r="A52" s="656">
        <v>21</v>
      </c>
      <c r="B52" s="667" t="s">
        <v>958</v>
      </c>
      <c r="C52" s="656" t="s">
        <v>914</v>
      </c>
      <c r="D52" s="656" t="s">
        <v>897</v>
      </c>
      <c r="E52" s="656" t="s">
        <v>897</v>
      </c>
      <c r="F52" s="656" t="s">
        <v>1179</v>
      </c>
      <c r="G52" s="673" t="s">
        <v>1180</v>
      </c>
      <c r="H52" s="656" t="s">
        <v>3</v>
      </c>
      <c r="I52" s="656" t="s">
        <v>291</v>
      </c>
      <c r="J52" s="656" t="s">
        <v>279</v>
      </c>
      <c r="K52" s="656" t="s">
        <v>279</v>
      </c>
      <c r="L52" s="656" t="s">
        <v>917</v>
      </c>
      <c r="M52" s="656" t="s">
        <v>1181</v>
      </c>
      <c r="N52" s="656" t="s">
        <v>1182</v>
      </c>
      <c r="O52" s="699" t="s">
        <v>1183</v>
      </c>
      <c r="P52" s="699" t="s">
        <v>1184</v>
      </c>
      <c r="Q52" s="699" t="s">
        <v>1185</v>
      </c>
      <c r="R52" s="699" t="s">
        <v>877</v>
      </c>
      <c r="S52" s="692">
        <v>0.6</v>
      </c>
      <c r="T52" s="699" t="s">
        <v>711</v>
      </c>
      <c r="U52" s="692">
        <v>0.6</v>
      </c>
      <c r="V52" s="607" t="s">
        <v>888</v>
      </c>
      <c r="W52" s="251" t="s">
        <v>1186</v>
      </c>
      <c r="X52" s="132" t="s">
        <v>278</v>
      </c>
      <c r="Y52" s="244" t="s">
        <v>857</v>
      </c>
      <c r="Z52" s="244" t="s">
        <v>857</v>
      </c>
      <c r="AA52" s="244" t="s">
        <v>857</v>
      </c>
      <c r="AB52" s="244" t="s">
        <v>857</v>
      </c>
      <c r="AC52" s="132" t="s">
        <v>278</v>
      </c>
      <c r="AD52" s="110">
        <v>25</v>
      </c>
      <c r="AE52" s="132" t="s">
        <v>277</v>
      </c>
      <c r="AF52" s="132">
        <v>15</v>
      </c>
      <c r="AG52" s="257">
        <v>40</v>
      </c>
      <c r="AH52" s="245" t="s">
        <v>276</v>
      </c>
      <c r="AI52" s="115" t="s">
        <v>858</v>
      </c>
      <c r="AJ52" s="131" t="s">
        <v>274</v>
      </c>
      <c r="AK52" s="132" t="s">
        <v>860</v>
      </c>
      <c r="AL52" s="258">
        <f>60-(60*40)/100</f>
        <v>36</v>
      </c>
      <c r="AM52" s="144" t="s">
        <v>711</v>
      </c>
      <c r="AN52" s="258">
        <v>60</v>
      </c>
      <c r="AO52" s="258">
        <v>36</v>
      </c>
      <c r="AP52" s="147" t="s">
        <v>888</v>
      </c>
      <c r="AQ52" s="121" t="s">
        <v>273</v>
      </c>
      <c r="AR52" s="246" t="s">
        <v>1187</v>
      </c>
      <c r="AS52" s="656" t="s">
        <v>924</v>
      </c>
      <c r="AT52" s="264">
        <v>1</v>
      </c>
      <c r="AU52" s="132" t="s">
        <v>932</v>
      </c>
      <c r="AV52" s="656" t="s">
        <v>156</v>
      </c>
      <c r="AW52" s="688">
        <v>44562</v>
      </c>
      <c r="AX52" s="688">
        <v>44926</v>
      </c>
      <c r="AY52" s="673" t="s">
        <v>1097</v>
      </c>
      <c r="AZ52" s="673" t="s">
        <v>866</v>
      </c>
      <c r="BA52" s="656" t="s">
        <v>1188</v>
      </c>
      <c r="BB52" s="656" t="s">
        <v>927</v>
      </c>
      <c r="BC52" s="656" t="s">
        <v>1189</v>
      </c>
      <c r="BG52" s="250"/>
    </row>
    <row r="53" spans="1:59" s="249" customFormat="1" ht="33" customHeight="1" x14ac:dyDescent="0.25">
      <c r="A53" s="701"/>
      <c r="B53" s="679"/>
      <c r="C53" s="701"/>
      <c r="D53" s="701"/>
      <c r="E53" s="701"/>
      <c r="F53" s="701"/>
      <c r="G53" s="706"/>
      <c r="H53" s="701"/>
      <c r="I53" s="701"/>
      <c r="J53" s="701"/>
      <c r="K53" s="701"/>
      <c r="L53" s="701"/>
      <c r="M53" s="701"/>
      <c r="N53" s="701"/>
      <c r="O53" s="700"/>
      <c r="P53" s="700"/>
      <c r="Q53" s="700"/>
      <c r="R53" s="700"/>
      <c r="S53" s="693"/>
      <c r="T53" s="700"/>
      <c r="U53" s="693"/>
      <c r="V53" s="768"/>
      <c r="W53" s="251" t="s">
        <v>1190</v>
      </c>
      <c r="X53" s="132" t="s">
        <v>278</v>
      </c>
      <c r="Y53" s="244" t="s">
        <v>857</v>
      </c>
      <c r="Z53" s="244" t="s">
        <v>857</v>
      </c>
      <c r="AA53" s="244" t="s">
        <v>857</v>
      </c>
      <c r="AB53" s="244" t="s">
        <v>857</v>
      </c>
      <c r="AC53" s="132" t="s">
        <v>278</v>
      </c>
      <c r="AD53" s="110">
        <v>25</v>
      </c>
      <c r="AE53" s="132" t="s">
        <v>277</v>
      </c>
      <c r="AF53" s="132">
        <v>15</v>
      </c>
      <c r="AG53" s="257">
        <v>40</v>
      </c>
      <c r="AH53" s="245" t="s">
        <v>276</v>
      </c>
      <c r="AI53" s="115" t="s">
        <v>858</v>
      </c>
      <c r="AJ53" s="131" t="s">
        <v>274</v>
      </c>
      <c r="AK53" s="149" t="s">
        <v>890</v>
      </c>
      <c r="AL53" s="258">
        <f>36-(36*40)/100</f>
        <v>21.6</v>
      </c>
      <c r="AM53" s="144" t="s">
        <v>711</v>
      </c>
      <c r="AN53" s="258">
        <v>60</v>
      </c>
      <c r="AO53" s="258">
        <v>36</v>
      </c>
      <c r="AP53" s="147" t="s">
        <v>888</v>
      </c>
      <c r="AQ53" s="121" t="s">
        <v>273</v>
      </c>
      <c r="AR53" s="742" t="s">
        <v>1191</v>
      </c>
      <c r="AS53" s="701"/>
      <c r="AT53" s="701">
        <v>1</v>
      </c>
      <c r="AU53" s="132" t="s">
        <v>930</v>
      </c>
      <c r="AV53" s="701"/>
      <c r="AW53" s="740"/>
      <c r="AX53" s="740"/>
      <c r="AY53" s="706"/>
      <c r="AZ53" s="706"/>
      <c r="BA53" s="701"/>
      <c r="BB53" s="701"/>
      <c r="BC53" s="701"/>
      <c r="BG53" s="250"/>
    </row>
    <row r="54" spans="1:59" s="249" customFormat="1" ht="33" customHeight="1" x14ac:dyDescent="0.25">
      <c r="A54" s="701"/>
      <c r="B54" s="679"/>
      <c r="C54" s="701"/>
      <c r="D54" s="701"/>
      <c r="E54" s="701"/>
      <c r="F54" s="701"/>
      <c r="G54" s="706"/>
      <c r="H54" s="701"/>
      <c r="I54" s="701"/>
      <c r="J54" s="701"/>
      <c r="K54" s="701"/>
      <c r="L54" s="701"/>
      <c r="M54" s="701"/>
      <c r="N54" s="701"/>
      <c r="O54" s="700"/>
      <c r="P54" s="700"/>
      <c r="Q54" s="700"/>
      <c r="R54" s="700"/>
      <c r="S54" s="693"/>
      <c r="T54" s="700"/>
      <c r="U54" s="693"/>
      <c r="V54" s="768"/>
      <c r="W54" s="287" t="s">
        <v>1192</v>
      </c>
      <c r="X54" s="132" t="s">
        <v>278</v>
      </c>
      <c r="Y54" s="244" t="s">
        <v>857</v>
      </c>
      <c r="Z54" s="244" t="s">
        <v>857</v>
      </c>
      <c r="AA54" s="244" t="s">
        <v>857</v>
      </c>
      <c r="AB54" s="244" t="s">
        <v>857</v>
      </c>
      <c r="AC54" s="132" t="s">
        <v>278</v>
      </c>
      <c r="AD54" s="110">
        <v>25</v>
      </c>
      <c r="AE54" s="132" t="s">
        <v>277</v>
      </c>
      <c r="AF54" s="132">
        <v>15</v>
      </c>
      <c r="AG54" s="257">
        <v>40</v>
      </c>
      <c r="AH54" s="245" t="s">
        <v>276</v>
      </c>
      <c r="AI54" s="115" t="s">
        <v>858</v>
      </c>
      <c r="AJ54" s="131" t="s">
        <v>274</v>
      </c>
      <c r="AK54" s="149" t="s">
        <v>890</v>
      </c>
      <c r="AL54" s="258">
        <f>22-(22*40)/100</f>
        <v>13.2</v>
      </c>
      <c r="AM54" s="144" t="s">
        <v>711</v>
      </c>
      <c r="AN54" s="258">
        <v>60</v>
      </c>
      <c r="AO54" s="258">
        <v>36</v>
      </c>
      <c r="AP54" s="147" t="s">
        <v>888</v>
      </c>
      <c r="AQ54" s="121" t="s">
        <v>273</v>
      </c>
      <c r="AR54" s="743"/>
      <c r="AS54" s="701"/>
      <c r="AT54" s="701"/>
      <c r="AU54" s="132" t="s">
        <v>930</v>
      </c>
      <c r="AV54" s="701"/>
      <c r="AW54" s="740"/>
      <c r="AX54" s="740"/>
      <c r="AY54" s="706"/>
      <c r="AZ54" s="706"/>
      <c r="BA54" s="701"/>
      <c r="BB54" s="701"/>
      <c r="BC54" s="701"/>
      <c r="BG54" s="250"/>
    </row>
    <row r="55" spans="1:59" s="249" customFormat="1" ht="56.25" customHeight="1" x14ac:dyDescent="0.25">
      <c r="A55" s="657"/>
      <c r="B55" s="668"/>
      <c r="C55" s="657"/>
      <c r="D55" s="657"/>
      <c r="E55" s="657"/>
      <c r="F55" s="657"/>
      <c r="G55" s="674"/>
      <c r="H55" s="657"/>
      <c r="I55" s="657"/>
      <c r="J55" s="657"/>
      <c r="K55" s="657"/>
      <c r="L55" s="657"/>
      <c r="M55" s="657"/>
      <c r="N55" s="657"/>
      <c r="O55" s="708"/>
      <c r="P55" s="708"/>
      <c r="Q55" s="708"/>
      <c r="R55" s="708"/>
      <c r="S55" s="707"/>
      <c r="T55" s="708"/>
      <c r="U55" s="707"/>
      <c r="V55" s="608"/>
      <c r="W55" s="251" t="s">
        <v>1193</v>
      </c>
      <c r="X55" s="132" t="s">
        <v>278</v>
      </c>
      <c r="Y55" s="244" t="s">
        <v>857</v>
      </c>
      <c r="Z55" s="244" t="s">
        <v>857</v>
      </c>
      <c r="AA55" s="244" t="s">
        <v>857</v>
      </c>
      <c r="AB55" s="244" t="s">
        <v>857</v>
      </c>
      <c r="AC55" s="132" t="s">
        <v>278</v>
      </c>
      <c r="AD55" s="110">
        <v>25</v>
      </c>
      <c r="AE55" s="132" t="s">
        <v>277</v>
      </c>
      <c r="AF55" s="132">
        <v>15</v>
      </c>
      <c r="AG55" s="257">
        <v>40</v>
      </c>
      <c r="AH55" s="245" t="s">
        <v>276</v>
      </c>
      <c r="AI55" s="115" t="s">
        <v>858</v>
      </c>
      <c r="AJ55" s="131" t="s">
        <v>274</v>
      </c>
      <c r="AK55" s="149" t="s">
        <v>890</v>
      </c>
      <c r="AL55" s="258">
        <f>13-(13*40)/100</f>
        <v>7.8</v>
      </c>
      <c r="AM55" s="144" t="s">
        <v>711</v>
      </c>
      <c r="AN55" s="258">
        <v>60</v>
      </c>
      <c r="AO55" s="258">
        <v>36</v>
      </c>
      <c r="AP55" s="147" t="s">
        <v>888</v>
      </c>
      <c r="AQ55" s="121" t="s">
        <v>273</v>
      </c>
      <c r="AR55" s="744"/>
      <c r="AS55" s="657"/>
      <c r="AT55" s="657"/>
      <c r="AU55" s="132" t="s">
        <v>1194</v>
      </c>
      <c r="AV55" s="657"/>
      <c r="AW55" s="689"/>
      <c r="AX55" s="689"/>
      <c r="AY55" s="674"/>
      <c r="AZ55" s="674"/>
      <c r="BA55" s="657"/>
      <c r="BB55" s="657"/>
      <c r="BC55" s="657"/>
      <c r="BG55" s="250"/>
    </row>
    <row r="56" spans="1:59" s="249" customFormat="1" ht="58.5" customHeight="1" x14ac:dyDescent="0.25">
      <c r="A56" s="656">
        <v>22</v>
      </c>
      <c r="B56" s="667" t="s">
        <v>958</v>
      </c>
      <c r="C56" s="656" t="s">
        <v>914</v>
      </c>
      <c r="D56" s="656" t="s">
        <v>897</v>
      </c>
      <c r="E56" s="656" t="s">
        <v>897</v>
      </c>
      <c r="F56" s="656" t="s">
        <v>1195</v>
      </c>
      <c r="G56" s="673" t="s">
        <v>1196</v>
      </c>
      <c r="H56" s="656" t="s">
        <v>3</v>
      </c>
      <c r="I56" s="656" t="s">
        <v>291</v>
      </c>
      <c r="J56" s="656" t="s">
        <v>279</v>
      </c>
      <c r="K56" s="656" t="s">
        <v>279</v>
      </c>
      <c r="L56" s="656" t="s">
        <v>289</v>
      </c>
      <c r="M56" s="656" t="s">
        <v>1197</v>
      </c>
      <c r="N56" s="656" t="s">
        <v>1198</v>
      </c>
      <c r="O56" s="699" t="s">
        <v>1047</v>
      </c>
      <c r="P56" s="699" t="s">
        <v>376</v>
      </c>
      <c r="Q56" s="699" t="s">
        <v>1199</v>
      </c>
      <c r="R56" s="699" t="s">
        <v>877</v>
      </c>
      <c r="S56" s="692">
        <v>0.6</v>
      </c>
      <c r="T56" s="699" t="s">
        <v>1092</v>
      </c>
      <c r="U56" s="692">
        <v>0.4</v>
      </c>
      <c r="V56" s="607" t="s">
        <v>888</v>
      </c>
      <c r="W56" s="251" t="s">
        <v>1200</v>
      </c>
      <c r="X56" s="132" t="s">
        <v>278</v>
      </c>
      <c r="Y56" s="244" t="s">
        <v>857</v>
      </c>
      <c r="Z56" s="244" t="s">
        <v>857</v>
      </c>
      <c r="AA56" s="244" t="s">
        <v>857</v>
      </c>
      <c r="AB56" s="244" t="s">
        <v>857</v>
      </c>
      <c r="AC56" s="132" t="s">
        <v>278</v>
      </c>
      <c r="AD56" s="110">
        <v>25</v>
      </c>
      <c r="AE56" s="132" t="s">
        <v>277</v>
      </c>
      <c r="AF56" s="132">
        <v>15</v>
      </c>
      <c r="AG56" s="257">
        <v>40</v>
      </c>
      <c r="AH56" s="245" t="s">
        <v>276</v>
      </c>
      <c r="AI56" s="115" t="s">
        <v>858</v>
      </c>
      <c r="AJ56" s="131" t="s">
        <v>274</v>
      </c>
      <c r="AK56" s="132" t="s">
        <v>860</v>
      </c>
      <c r="AL56" s="258">
        <f t="shared" ref="AL56" si="4">60-(60*40)/100</f>
        <v>36</v>
      </c>
      <c r="AM56" s="144" t="s">
        <v>1092</v>
      </c>
      <c r="AN56" s="258">
        <v>40</v>
      </c>
      <c r="AO56" s="258">
        <v>36</v>
      </c>
      <c r="AP56" s="147" t="s">
        <v>888</v>
      </c>
      <c r="AQ56" s="121" t="s">
        <v>273</v>
      </c>
      <c r="AR56" s="742" t="s">
        <v>1201</v>
      </c>
      <c r="AS56" s="656" t="s">
        <v>1202</v>
      </c>
      <c r="AT56" s="656">
        <v>1</v>
      </c>
      <c r="AU56" s="132" t="s">
        <v>1203</v>
      </c>
      <c r="AV56" s="656" t="s">
        <v>156</v>
      </c>
      <c r="AW56" s="688">
        <v>44562</v>
      </c>
      <c r="AX56" s="688">
        <v>44926</v>
      </c>
      <c r="AY56" s="673" t="s">
        <v>1097</v>
      </c>
      <c r="AZ56" s="673" t="s">
        <v>866</v>
      </c>
      <c r="BA56" s="656" t="s">
        <v>932</v>
      </c>
      <c r="BB56" s="656" t="s">
        <v>927</v>
      </c>
      <c r="BC56" s="656" t="s">
        <v>1204</v>
      </c>
      <c r="BG56" s="250"/>
    </row>
    <row r="57" spans="1:59" s="249" customFormat="1" ht="56.25" customHeight="1" x14ac:dyDescent="0.25">
      <c r="A57" s="701"/>
      <c r="B57" s="679"/>
      <c r="C57" s="701"/>
      <c r="D57" s="701"/>
      <c r="E57" s="701"/>
      <c r="F57" s="701"/>
      <c r="G57" s="706"/>
      <c r="H57" s="701"/>
      <c r="I57" s="701"/>
      <c r="J57" s="701"/>
      <c r="K57" s="701"/>
      <c r="L57" s="701"/>
      <c r="M57" s="701"/>
      <c r="N57" s="701"/>
      <c r="O57" s="700"/>
      <c r="P57" s="700"/>
      <c r="Q57" s="700"/>
      <c r="R57" s="700"/>
      <c r="S57" s="693"/>
      <c r="T57" s="700"/>
      <c r="U57" s="693"/>
      <c r="V57" s="768"/>
      <c r="W57" s="285" t="s">
        <v>1205</v>
      </c>
      <c r="X57" s="132" t="s">
        <v>278</v>
      </c>
      <c r="Y57" s="244" t="s">
        <v>857</v>
      </c>
      <c r="Z57" s="244" t="s">
        <v>857</v>
      </c>
      <c r="AA57" s="244" t="s">
        <v>857</v>
      </c>
      <c r="AB57" s="244" t="s">
        <v>857</v>
      </c>
      <c r="AC57" s="132" t="s">
        <v>278</v>
      </c>
      <c r="AD57" s="110">
        <v>25</v>
      </c>
      <c r="AE57" s="132" t="s">
        <v>277</v>
      </c>
      <c r="AF57" s="132">
        <v>15</v>
      </c>
      <c r="AG57" s="257">
        <v>40</v>
      </c>
      <c r="AH57" s="245" t="s">
        <v>276</v>
      </c>
      <c r="AI57" s="115" t="s">
        <v>858</v>
      </c>
      <c r="AJ57" s="131" t="s">
        <v>274</v>
      </c>
      <c r="AK57" s="132" t="s">
        <v>860</v>
      </c>
      <c r="AL57" s="258">
        <f>36-(36*40)/100</f>
        <v>21.6</v>
      </c>
      <c r="AM57" s="144" t="s">
        <v>1092</v>
      </c>
      <c r="AN57" s="258">
        <v>40</v>
      </c>
      <c r="AO57" s="258">
        <v>36</v>
      </c>
      <c r="AP57" s="147" t="s">
        <v>888</v>
      </c>
      <c r="AQ57" s="121" t="s">
        <v>273</v>
      </c>
      <c r="AR57" s="743"/>
      <c r="AS57" s="701"/>
      <c r="AT57" s="701"/>
      <c r="AU57" s="132" t="s">
        <v>1203</v>
      </c>
      <c r="AV57" s="701"/>
      <c r="AW57" s="740"/>
      <c r="AX57" s="740"/>
      <c r="AY57" s="706"/>
      <c r="AZ57" s="706"/>
      <c r="BA57" s="701"/>
      <c r="BB57" s="701"/>
      <c r="BC57" s="701"/>
      <c r="BG57" s="250"/>
    </row>
    <row r="58" spans="1:59" s="249" customFormat="1" ht="72.75" customHeight="1" x14ac:dyDescent="0.25">
      <c r="A58" s="701"/>
      <c r="B58" s="679"/>
      <c r="C58" s="701"/>
      <c r="D58" s="701"/>
      <c r="E58" s="701"/>
      <c r="F58" s="701"/>
      <c r="G58" s="706"/>
      <c r="H58" s="701"/>
      <c r="I58" s="701"/>
      <c r="J58" s="701"/>
      <c r="K58" s="701"/>
      <c r="L58" s="701"/>
      <c r="M58" s="701"/>
      <c r="N58" s="701"/>
      <c r="O58" s="700"/>
      <c r="P58" s="700"/>
      <c r="Q58" s="700"/>
      <c r="R58" s="700"/>
      <c r="S58" s="693"/>
      <c r="T58" s="700"/>
      <c r="U58" s="693"/>
      <c r="V58" s="768"/>
      <c r="W58" s="251" t="s">
        <v>1206</v>
      </c>
      <c r="X58" s="132" t="s">
        <v>278</v>
      </c>
      <c r="Y58" s="244" t="s">
        <v>857</v>
      </c>
      <c r="Z58" s="244" t="s">
        <v>857</v>
      </c>
      <c r="AA58" s="244" t="s">
        <v>857</v>
      </c>
      <c r="AB58" s="244" t="s">
        <v>857</v>
      </c>
      <c r="AC58" s="132" t="s">
        <v>278</v>
      </c>
      <c r="AD58" s="110">
        <v>25</v>
      </c>
      <c r="AE58" s="132" t="s">
        <v>277</v>
      </c>
      <c r="AF58" s="132">
        <v>15</v>
      </c>
      <c r="AG58" s="257">
        <v>40</v>
      </c>
      <c r="AH58" s="245" t="s">
        <v>276</v>
      </c>
      <c r="AI58" s="115" t="s">
        <v>858</v>
      </c>
      <c r="AJ58" s="131" t="s">
        <v>274</v>
      </c>
      <c r="AK58" s="132" t="s">
        <v>860</v>
      </c>
      <c r="AL58" s="258">
        <f>22-(22*40)/100</f>
        <v>13.2</v>
      </c>
      <c r="AM58" s="144" t="s">
        <v>1092</v>
      </c>
      <c r="AN58" s="258">
        <v>40</v>
      </c>
      <c r="AO58" s="258">
        <v>36</v>
      </c>
      <c r="AP58" s="147" t="s">
        <v>888</v>
      </c>
      <c r="AQ58" s="121" t="s">
        <v>273</v>
      </c>
      <c r="AR58" s="744"/>
      <c r="AS58" s="657"/>
      <c r="AT58" s="657"/>
      <c r="AU58" s="132" t="s">
        <v>932</v>
      </c>
      <c r="AV58" s="657"/>
      <c r="AW58" s="689"/>
      <c r="AX58" s="689"/>
      <c r="AY58" s="706"/>
      <c r="AZ58" s="706"/>
      <c r="BA58" s="701"/>
      <c r="BB58" s="701"/>
      <c r="BC58" s="701"/>
      <c r="BG58" s="250"/>
    </row>
    <row r="59" spans="1:59" s="249" customFormat="1" ht="73.5" customHeight="1" x14ac:dyDescent="0.25">
      <c r="A59" s="657"/>
      <c r="B59" s="668"/>
      <c r="C59" s="657"/>
      <c r="D59" s="657"/>
      <c r="E59" s="657"/>
      <c r="F59" s="657"/>
      <c r="G59" s="674"/>
      <c r="H59" s="657"/>
      <c r="I59" s="657"/>
      <c r="J59" s="657"/>
      <c r="K59" s="657"/>
      <c r="L59" s="657"/>
      <c r="M59" s="657"/>
      <c r="N59" s="657"/>
      <c r="O59" s="708"/>
      <c r="P59" s="708"/>
      <c r="Q59" s="708"/>
      <c r="R59" s="708"/>
      <c r="S59" s="707"/>
      <c r="T59" s="708"/>
      <c r="U59" s="707"/>
      <c r="V59" s="608"/>
      <c r="W59" s="285" t="s">
        <v>1207</v>
      </c>
      <c r="X59" s="132" t="s">
        <v>278</v>
      </c>
      <c r="Y59" s="244" t="s">
        <v>857</v>
      </c>
      <c r="Z59" s="244" t="s">
        <v>857</v>
      </c>
      <c r="AA59" s="244" t="s">
        <v>857</v>
      </c>
      <c r="AB59" s="244" t="s">
        <v>857</v>
      </c>
      <c r="AC59" s="132" t="s">
        <v>278</v>
      </c>
      <c r="AD59" s="110">
        <v>25</v>
      </c>
      <c r="AE59" s="132" t="s">
        <v>277</v>
      </c>
      <c r="AF59" s="132">
        <v>15</v>
      </c>
      <c r="AG59" s="257">
        <v>40</v>
      </c>
      <c r="AH59" s="245" t="s">
        <v>276</v>
      </c>
      <c r="AI59" s="115" t="s">
        <v>858</v>
      </c>
      <c r="AJ59" s="131" t="s">
        <v>274</v>
      </c>
      <c r="AK59" s="132" t="s">
        <v>860</v>
      </c>
      <c r="AL59" s="258">
        <f>13-(13*40)/100</f>
        <v>7.8</v>
      </c>
      <c r="AM59" s="144" t="s">
        <v>1092</v>
      </c>
      <c r="AN59" s="258">
        <v>40</v>
      </c>
      <c r="AO59" s="258">
        <v>36</v>
      </c>
      <c r="AP59" s="147" t="s">
        <v>888</v>
      </c>
      <c r="AQ59" s="121" t="s">
        <v>273</v>
      </c>
      <c r="AR59" s="246" t="s">
        <v>1208</v>
      </c>
      <c r="AS59" s="132" t="s">
        <v>1209</v>
      </c>
      <c r="AT59" s="132">
        <v>1</v>
      </c>
      <c r="AU59" s="132" t="s">
        <v>932</v>
      </c>
      <c r="AV59" s="132" t="s">
        <v>156</v>
      </c>
      <c r="AW59" s="259">
        <v>44562</v>
      </c>
      <c r="AX59" s="259">
        <v>44927</v>
      </c>
      <c r="AY59" s="674"/>
      <c r="AZ59" s="674"/>
      <c r="BA59" s="657"/>
      <c r="BB59" s="657"/>
      <c r="BC59" s="657"/>
      <c r="BG59" s="250"/>
    </row>
    <row r="60" spans="1:59" s="249" customFormat="1" ht="179.25" customHeight="1" x14ac:dyDescent="0.25">
      <c r="A60" s="110">
        <v>23</v>
      </c>
      <c r="B60" s="132" t="s">
        <v>844</v>
      </c>
      <c r="C60" s="132" t="s">
        <v>935</v>
      </c>
      <c r="D60" s="132" t="s">
        <v>897</v>
      </c>
      <c r="E60" s="132" t="s">
        <v>897</v>
      </c>
      <c r="F60" s="110" t="s">
        <v>1210</v>
      </c>
      <c r="G60" s="142" t="s">
        <v>1211</v>
      </c>
      <c r="H60" s="132" t="s">
        <v>3</v>
      </c>
      <c r="I60" s="132" t="s">
        <v>291</v>
      </c>
      <c r="J60" s="132" t="s">
        <v>279</v>
      </c>
      <c r="K60" s="248" t="s">
        <v>279</v>
      </c>
      <c r="L60" s="132" t="s">
        <v>289</v>
      </c>
      <c r="M60" s="132" t="s">
        <v>1212</v>
      </c>
      <c r="N60" s="132" t="s">
        <v>1213</v>
      </c>
      <c r="O60" s="144" t="s">
        <v>377</v>
      </c>
      <c r="P60" s="144" t="s">
        <v>376</v>
      </c>
      <c r="Q60" s="144" t="s">
        <v>1214</v>
      </c>
      <c r="R60" s="144" t="s">
        <v>944</v>
      </c>
      <c r="S60" s="240">
        <v>0.2</v>
      </c>
      <c r="T60" s="241" t="s">
        <v>711</v>
      </c>
      <c r="U60" s="240">
        <v>0.6</v>
      </c>
      <c r="V60" s="147" t="s">
        <v>888</v>
      </c>
      <c r="W60" s="251" t="s">
        <v>1215</v>
      </c>
      <c r="X60" s="132" t="s">
        <v>163</v>
      </c>
      <c r="Y60" s="244" t="s">
        <v>857</v>
      </c>
      <c r="Z60" s="244" t="s">
        <v>857</v>
      </c>
      <c r="AA60" s="244" t="s">
        <v>857</v>
      </c>
      <c r="AB60" s="244" t="s">
        <v>857</v>
      </c>
      <c r="AC60" s="132" t="s">
        <v>163</v>
      </c>
      <c r="AD60" s="110">
        <v>15</v>
      </c>
      <c r="AE60" s="110" t="s">
        <v>277</v>
      </c>
      <c r="AF60" s="110">
        <v>15</v>
      </c>
      <c r="AG60" s="110">
        <v>30</v>
      </c>
      <c r="AH60" s="245" t="s">
        <v>276</v>
      </c>
      <c r="AI60" s="115" t="s">
        <v>858</v>
      </c>
      <c r="AJ60" s="131" t="s">
        <v>274</v>
      </c>
      <c r="AK60" s="144" t="s">
        <v>944</v>
      </c>
      <c r="AL60" s="144">
        <f>20-(20*30)/100</f>
        <v>14</v>
      </c>
      <c r="AM60" s="241" t="s">
        <v>711</v>
      </c>
      <c r="AN60" s="144">
        <v>60</v>
      </c>
      <c r="AO60" s="144">
        <v>14</v>
      </c>
      <c r="AP60" s="147" t="s">
        <v>888</v>
      </c>
      <c r="AQ60" s="121" t="s">
        <v>273</v>
      </c>
      <c r="AR60" s="246" t="s">
        <v>1216</v>
      </c>
      <c r="AS60" s="248" t="s">
        <v>1217</v>
      </c>
      <c r="AT60" s="132">
        <v>1</v>
      </c>
      <c r="AU60" s="132" t="s">
        <v>947</v>
      </c>
      <c r="AV60" s="132" t="s">
        <v>156</v>
      </c>
      <c r="AW60" s="139">
        <v>44562</v>
      </c>
      <c r="AX60" s="139">
        <v>44926</v>
      </c>
      <c r="AY60" s="125" t="s">
        <v>1097</v>
      </c>
      <c r="AZ60" s="288" t="s">
        <v>866</v>
      </c>
      <c r="BA60" s="132" t="s">
        <v>948</v>
      </c>
      <c r="BB60" s="132" t="s">
        <v>949</v>
      </c>
      <c r="BC60" s="110" t="s">
        <v>1218</v>
      </c>
      <c r="BG60" s="250"/>
    </row>
    <row r="61" spans="1:59" s="289" customFormat="1" ht="162.75" customHeight="1" x14ac:dyDescent="0.25">
      <c r="A61" s="132">
        <v>24</v>
      </c>
      <c r="B61" s="132" t="s">
        <v>844</v>
      </c>
      <c r="C61" s="132" t="s">
        <v>1219</v>
      </c>
      <c r="D61" s="132" t="s">
        <v>897</v>
      </c>
      <c r="E61" s="132" t="s">
        <v>897</v>
      </c>
      <c r="F61" s="132" t="s">
        <v>1220</v>
      </c>
      <c r="G61" s="142" t="s">
        <v>1221</v>
      </c>
      <c r="H61" s="121" t="s">
        <v>3</v>
      </c>
      <c r="I61" s="132" t="s">
        <v>291</v>
      </c>
      <c r="J61" s="132" t="s">
        <v>279</v>
      </c>
      <c r="K61" s="132" t="s">
        <v>279</v>
      </c>
      <c r="L61" s="132" t="s">
        <v>1006</v>
      </c>
      <c r="M61" s="264" t="s">
        <v>1222</v>
      </c>
      <c r="N61" s="132" t="s">
        <v>1223</v>
      </c>
      <c r="O61" s="144" t="s">
        <v>377</v>
      </c>
      <c r="P61" s="144" t="s">
        <v>289</v>
      </c>
      <c r="Q61" s="144" t="s">
        <v>1224</v>
      </c>
      <c r="R61" s="144" t="s">
        <v>877</v>
      </c>
      <c r="S61" s="240">
        <v>0.6</v>
      </c>
      <c r="T61" s="241" t="s">
        <v>711</v>
      </c>
      <c r="U61" s="240">
        <v>0.6</v>
      </c>
      <c r="V61" s="147" t="s">
        <v>888</v>
      </c>
      <c r="W61" s="251" t="s">
        <v>1225</v>
      </c>
      <c r="X61" s="132" t="s">
        <v>278</v>
      </c>
      <c r="Y61" s="244" t="s">
        <v>857</v>
      </c>
      <c r="Z61" s="244" t="s">
        <v>857</v>
      </c>
      <c r="AA61" s="244" t="s">
        <v>857</v>
      </c>
      <c r="AB61" s="244" t="s">
        <v>857</v>
      </c>
      <c r="AC61" s="132" t="s">
        <v>278</v>
      </c>
      <c r="AD61" s="264">
        <v>25</v>
      </c>
      <c r="AE61" s="264" t="s">
        <v>277</v>
      </c>
      <c r="AF61" s="264">
        <v>15</v>
      </c>
      <c r="AG61" s="264">
        <f>+AD61+AF61</f>
        <v>40</v>
      </c>
      <c r="AH61" s="266" t="s">
        <v>276</v>
      </c>
      <c r="AI61" s="115" t="s">
        <v>858</v>
      </c>
      <c r="AJ61" s="131" t="s">
        <v>274</v>
      </c>
      <c r="AK61" s="144" t="s">
        <v>860</v>
      </c>
      <c r="AL61" s="144">
        <f>60-(60*40)/100</f>
        <v>36</v>
      </c>
      <c r="AM61" s="241" t="s">
        <v>711</v>
      </c>
      <c r="AN61" s="144">
        <v>60</v>
      </c>
      <c r="AO61" s="144">
        <f>60-(60*40)/100</f>
        <v>36</v>
      </c>
      <c r="AP61" s="147" t="s">
        <v>888</v>
      </c>
      <c r="AQ61" s="121" t="s">
        <v>273</v>
      </c>
      <c r="AR61" s="246" t="s">
        <v>1226</v>
      </c>
      <c r="AS61" s="132" t="s">
        <v>1227</v>
      </c>
      <c r="AT61" s="132">
        <v>1</v>
      </c>
      <c r="AU61" s="132" t="s">
        <v>1228</v>
      </c>
      <c r="AV61" s="132" t="s">
        <v>156</v>
      </c>
      <c r="AW61" s="139">
        <v>44562</v>
      </c>
      <c r="AX61" s="139">
        <v>44926</v>
      </c>
      <c r="AY61" s="125" t="s">
        <v>1097</v>
      </c>
      <c r="AZ61" s="142" t="s">
        <v>866</v>
      </c>
      <c r="BA61" s="132" t="s">
        <v>1229</v>
      </c>
      <c r="BB61" s="132" t="s">
        <v>613</v>
      </c>
      <c r="BC61" s="121" t="s">
        <v>1230</v>
      </c>
    </row>
    <row r="62" spans="1:59" s="249" customFormat="1" ht="157.5" customHeight="1" x14ac:dyDescent="0.25">
      <c r="A62" s="290">
        <v>25</v>
      </c>
      <c r="B62" s="132" t="s">
        <v>844</v>
      </c>
      <c r="C62" s="132" t="s">
        <v>985</v>
      </c>
      <c r="D62" s="132" t="s">
        <v>897</v>
      </c>
      <c r="E62" s="132" t="s">
        <v>897</v>
      </c>
      <c r="F62" s="132" t="s">
        <v>1231</v>
      </c>
      <c r="G62" s="142" t="s">
        <v>1232</v>
      </c>
      <c r="H62" s="132" t="s">
        <v>3</v>
      </c>
      <c r="I62" s="132" t="s">
        <v>561</v>
      </c>
      <c r="J62" s="132" t="s">
        <v>279</v>
      </c>
      <c r="K62" s="248" t="s">
        <v>279</v>
      </c>
      <c r="L62" s="132" t="s">
        <v>401</v>
      </c>
      <c r="M62" s="132" t="s">
        <v>1233</v>
      </c>
      <c r="N62" s="144" t="s">
        <v>1234</v>
      </c>
      <c r="O62" s="132" t="s">
        <v>1235</v>
      </c>
      <c r="P62" s="144" t="s">
        <v>1236</v>
      </c>
      <c r="Q62" s="144" t="s">
        <v>1237</v>
      </c>
      <c r="R62" s="144" t="s">
        <v>860</v>
      </c>
      <c r="S62" s="240">
        <v>0.4</v>
      </c>
      <c r="T62" s="144" t="s">
        <v>904</v>
      </c>
      <c r="U62" s="240">
        <v>0.8</v>
      </c>
      <c r="V62" s="256" t="s">
        <v>908</v>
      </c>
      <c r="W62" s="243" t="s">
        <v>1238</v>
      </c>
      <c r="X62" s="132" t="s">
        <v>278</v>
      </c>
      <c r="Y62" s="244" t="s">
        <v>857</v>
      </c>
      <c r="Z62" s="244" t="s">
        <v>857</v>
      </c>
      <c r="AA62" s="244" t="s">
        <v>857</v>
      </c>
      <c r="AB62" s="244" t="s">
        <v>857</v>
      </c>
      <c r="AC62" s="132" t="s">
        <v>278</v>
      </c>
      <c r="AD62" s="132">
        <v>25</v>
      </c>
      <c r="AE62" s="132" t="s">
        <v>277</v>
      </c>
      <c r="AF62" s="132">
        <v>15</v>
      </c>
      <c r="AG62" s="132">
        <v>40</v>
      </c>
      <c r="AH62" s="245" t="s">
        <v>276</v>
      </c>
      <c r="AI62" s="132" t="s">
        <v>858</v>
      </c>
      <c r="AJ62" s="131" t="s">
        <v>274</v>
      </c>
      <c r="AK62" s="132" t="s">
        <v>890</v>
      </c>
      <c r="AL62" s="258">
        <f>40-(40*40)/100</f>
        <v>24</v>
      </c>
      <c r="AM62" s="144" t="s">
        <v>904</v>
      </c>
      <c r="AN62" s="258">
        <v>80</v>
      </c>
      <c r="AO62" s="258">
        <v>24</v>
      </c>
      <c r="AP62" s="256" t="s">
        <v>908</v>
      </c>
      <c r="AQ62" s="144" t="s">
        <v>494</v>
      </c>
      <c r="AR62" s="255" t="s">
        <v>1239</v>
      </c>
      <c r="AS62" s="248" t="s">
        <v>1240</v>
      </c>
      <c r="AT62" s="132">
        <v>1</v>
      </c>
      <c r="AU62" s="132" t="s">
        <v>995</v>
      </c>
      <c r="AV62" s="132" t="s">
        <v>156</v>
      </c>
      <c r="AW62" s="139">
        <v>44562</v>
      </c>
      <c r="AX62" s="139">
        <v>44907</v>
      </c>
      <c r="AY62" s="125" t="s">
        <v>1097</v>
      </c>
      <c r="AZ62" s="142" t="s">
        <v>866</v>
      </c>
      <c r="BA62" s="132" t="s">
        <v>995</v>
      </c>
      <c r="BB62" s="132" t="s">
        <v>1241</v>
      </c>
      <c r="BC62" s="132" t="s">
        <v>1242</v>
      </c>
      <c r="BG62" s="250"/>
    </row>
    <row r="63" spans="1:59" s="249" customFormat="1" ht="161.25" customHeight="1" x14ac:dyDescent="0.25">
      <c r="A63" s="290">
        <v>26</v>
      </c>
      <c r="B63" s="132" t="s">
        <v>844</v>
      </c>
      <c r="C63" s="132" t="s">
        <v>985</v>
      </c>
      <c r="D63" s="132" t="s">
        <v>897</v>
      </c>
      <c r="E63" s="132" t="s">
        <v>897</v>
      </c>
      <c r="F63" s="132" t="s">
        <v>1243</v>
      </c>
      <c r="G63" s="142" t="s">
        <v>1244</v>
      </c>
      <c r="H63" s="132" t="s">
        <v>3</v>
      </c>
      <c r="I63" s="132" t="s">
        <v>291</v>
      </c>
      <c r="J63" s="132" t="s">
        <v>279</v>
      </c>
      <c r="K63" s="248" t="s">
        <v>279</v>
      </c>
      <c r="L63" s="132" t="s">
        <v>289</v>
      </c>
      <c r="M63" s="132" t="s">
        <v>1245</v>
      </c>
      <c r="N63" s="144" t="s">
        <v>1246</v>
      </c>
      <c r="O63" s="132" t="s">
        <v>1235</v>
      </c>
      <c r="P63" s="144" t="s">
        <v>289</v>
      </c>
      <c r="Q63" s="144" t="s">
        <v>1247</v>
      </c>
      <c r="R63" s="144" t="s">
        <v>877</v>
      </c>
      <c r="S63" s="240">
        <v>0.6</v>
      </c>
      <c r="T63" s="144" t="s">
        <v>904</v>
      </c>
      <c r="U63" s="240">
        <v>0.8</v>
      </c>
      <c r="V63" s="256" t="s">
        <v>908</v>
      </c>
      <c r="W63" s="251" t="s">
        <v>1248</v>
      </c>
      <c r="X63" s="132" t="s">
        <v>278</v>
      </c>
      <c r="Y63" s="244" t="s">
        <v>857</v>
      </c>
      <c r="Z63" s="244" t="s">
        <v>857</v>
      </c>
      <c r="AA63" s="244" t="s">
        <v>857</v>
      </c>
      <c r="AB63" s="244" t="s">
        <v>857</v>
      </c>
      <c r="AC63" s="132" t="s">
        <v>278</v>
      </c>
      <c r="AD63" s="132">
        <v>25</v>
      </c>
      <c r="AE63" s="132" t="s">
        <v>277</v>
      </c>
      <c r="AF63" s="132">
        <v>15</v>
      </c>
      <c r="AG63" s="132">
        <v>40</v>
      </c>
      <c r="AH63" s="245" t="s">
        <v>276</v>
      </c>
      <c r="AI63" s="132" t="s">
        <v>858</v>
      </c>
      <c r="AJ63" s="131" t="s">
        <v>274</v>
      </c>
      <c r="AK63" s="132" t="s">
        <v>860</v>
      </c>
      <c r="AL63" s="258">
        <f>60-(60*40)/100</f>
        <v>36</v>
      </c>
      <c r="AM63" s="144" t="s">
        <v>904</v>
      </c>
      <c r="AN63" s="258">
        <v>80</v>
      </c>
      <c r="AO63" s="258">
        <v>36</v>
      </c>
      <c r="AP63" s="256" t="s">
        <v>908</v>
      </c>
      <c r="AQ63" s="131" t="s">
        <v>494</v>
      </c>
      <c r="AR63" s="255" t="s">
        <v>1249</v>
      </c>
      <c r="AS63" s="132" t="s">
        <v>1250</v>
      </c>
      <c r="AT63" s="132">
        <v>1</v>
      </c>
      <c r="AU63" s="132" t="s">
        <v>995</v>
      </c>
      <c r="AV63" s="132" t="s">
        <v>156</v>
      </c>
      <c r="AW63" s="139">
        <v>44562</v>
      </c>
      <c r="AX63" s="139">
        <v>44926</v>
      </c>
      <c r="AY63" s="125" t="s">
        <v>1097</v>
      </c>
      <c r="AZ63" s="142" t="s">
        <v>1251</v>
      </c>
      <c r="BA63" s="132" t="s">
        <v>996</v>
      </c>
      <c r="BB63" s="132" t="s">
        <v>1252</v>
      </c>
      <c r="BC63" s="132" t="s">
        <v>1253</v>
      </c>
      <c r="BG63" s="250"/>
    </row>
    <row r="64" spans="1:59" s="249" customFormat="1" ht="33" customHeight="1" x14ac:dyDescent="0.25">
      <c r="A64" s="656">
        <v>27</v>
      </c>
      <c r="B64" s="591" t="s">
        <v>844</v>
      </c>
      <c r="C64" s="591" t="s">
        <v>1001</v>
      </c>
      <c r="D64" s="591" t="s">
        <v>1254</v>
      </c>
      <c r="E64" s="591" t="s">
        <v>1254</v>
      </c>
      <c r="F64" s="591" t="s">
        <v>1255</v>
      </c>
      <c r="G64" s="600" t="s">
        <v>1256</v>
      </c>
      <c r="H64" s="591" t="s">
        <v>3</v>
      </c>
      <c r="I64" s="591" t="s">
        <v>1257</v>
      </c>
      <c r="J64" s="769" t="s">
        <v>279</v>
      </c>
      <c r="K64" s="769" t="s">
        <v>279</v>
      </c>
      <c r="L64" s="591" t="s">
        <v>401</v>
      </c>
      <c r="M64" s="591" t="s">
        <v>1258</v>
      </c>
      <c r="N64" s="591" t="s">
        <v>1259</v>
      </c>
      <c r="O64" s="555" t="s">
        <v>1235</v>
      </c>
      <c r="P64" s="555" t="s">
        <v>1260</v>
      </c>
      <c r="Q64" s="555" t="s">
        <v>1261</v>
      </c>
      <c r="R64" s="555" t="s">
        <v>903</v>
      </c>
      <c r="S64" s="565">
        <v>0.8</v>
      </c>
      <c r="T64" s="561" t="s">
        <v>904</v>
      </c>
      <c r="U64" s="565">
        <v>0.8</v>
      </c>
      <c r="V64" s="741" t="s">
        <v>908</v>
      </c>
      <c r="W64" s="251" t="s">
        <v>1262</v>
      </c>
      <c r="X64" s="124" t="s">
        <v>278</v>
      </c>
      <c r="Y64" s="244" t="s">
        <v>857</v>
      </c>
      <c r="Z64" s="244" t="s">
        <v>857</v>
      </c>
      <c r="AA64" s="244" t="s">
        <v>857</v>
      </c>
      <c r="AB64" s="244" t="s">
        <v>857</v>
      </c>
      <c r="AC64" s="124" t="s">
        <v>278</v>
      </c>
      <c r="AD64" s="124">
        <v>25</v>
      </c>
      <c r="AE64" s="124" t="s">
        <v>277</v>
      </c>
      <c r="AF64" s="124">
        <v>15</v>
      </c>
      <c r="AG64" s="124">
        <v>40</v>
      </c>
      <c r="AH64" s="114" t="s">
        <v>276</v>
      </c>
      <c r="AI64" s="114" t="s">
        <v>275</v>
      </c>
      <c r="AJ64" s="124" t="s">
        <v>859</v>
      </c>
      <c r="AK64" s="114" t="s">
        <v>860</v>
      </c>
      <c r="AL64" s="114">
        <f>80-(80*40)/100</f>
        <v>48</v>
      </c>
      <c r="AM64" s="148" t="s">
        <v>904</v>
      </c>
      <c r="AN64" s="114">
        <v>80</v>
      </c>
      <c r="AO64" s="114">
        <f>80-(80*40)/100</f>
        <v>48</v>
      </c>
      <c r="AP64" s="256" t="s">
        <v>908</v>
      </c>
      <c r="AQ64" s="114" t="s">
        <v>494</v>
      </c>
      <c r="AR64" s="698" t="s">
        <v>1263</v>
      </c>
      <c r="AS64" s="591" t="s">
        <v>1264</v>
      </c>
      <c r="AT64" s="733">
        <v>1</v>
      </c>
      <c r="AU64" s="733" t="s">
        <v>1014</v>
      </c>
      <c r="AV64" s="733" t="s">
        <v>150</v>
      </c>
      <c r="AW64" s="754">
        <v>44562</v>
      </c>
      <c r="AX64" s="754">
        <v>44926</v>
      </c>
      <c r="AY64" s="737" t="s">
        <v>1097</v>
      </c>
      <c r="AZ64" s="600" t="s">
        <v>866</v>
      </c>
      <c r="BA64" s="591" t="s">
        <v>1014</v>
      </c>
      <c r="BB64" s="591" t="s">
        <v>280</v>
      </c>
      <c r="BC64" s="591" t="s">
        <v>1265</v>
      </c>
      <c r="BG64" s="250"/>
    </row>
    <row r="65" spans="1:59" s="249" customFormat="1" ht="136.5" customHeight="1" x14ac:dyDescent="0.25">
      <c r="A65" s="657"/>
      <c r="B65" s="591"/>
      <c r="C65" s="591"/>
      <c r="D65" s="591"/>
      <c r="E65" s="591"/>
      <c r="F65" s="591"/>
      <c r="G65" s="600"/>
      <c r="H65" s="591"/>
      <c r="I65" s="591"/>
      <c r="J65" s="769"/>
      <c r="K65" s="769"/>
      <c r="L65" s="591"/>
      <c r="M65" s="591"/>
      <c r="N65" s="591"/>
      <c r="O65" s="555"/>
      <c r="P65" s="555"/>
      <c r="Q65" s="555"/>
      <c r="R65" s="555"/>
      <c r="S65" s="555"/>
      <c r="T65" s="561"/>
      <c r="U65" s="555"/>
      <c r="V65" s="741"/>
      <c r="W65" s="251" t="s">
        <v>1266</v>
      </c>
      <c r="X65" s="124" t="s">
        <v>278</v>
      </c>
      <c r="Y65" s="244" t="s">
        <v>857</v>
      </c>
      <c r="Z65" s="244" t="s">
        <v>857</v>
      </c>
      <c r="AA65" s="244" t="s">
        <v>857</v>
      </c>
      <c r="AB65" s="244" t="s">
        <v>857</v>
      </c>
      <c r="AC65" s="124" t="s">
        <v>278</v>
      </c>
      <c r="AD65" s="124">
        <v>25</v>
      </c>
      <c r="AE65" s="124" t="s">
        <v>277</v>
      </c>
      <c r="AF65" s="124">
        <v>15</v>
      </c>
      <c r="AG65" s="124">
        <v>40</v>
      </c>
      <c r="AH65" s="114" t="s">
        <v>276</v>
      </c>
      <c r="AI65" s="114" t="s">
        <v>275</v>
      </c>
      <c r="AJ65" s="124" t="s">
        <v>859</v>
      </c>
      <c r="AK65" s="144" t="s">
        <v>944</v>
      </c>
      <c r="AL65" s="114">
        <f>48-(48*40)/100</f>
        <v>28.8</v>
      </c>
      <c r="AM65" s="148" t="s">
        <v>904</v>
      </c>
      <c r="AN65" s="114">
        <v>80</v>
      </c>
      <c r="AO65" s="114">
        <f>80-(80*40)/100</f>
        <v>48</v>
      </c>
      <c r="AP65" s="256" t="s">
        <v>908</v>
      </c>
      <c r="AQ65" s="114" t="s">
        <v>494</v>
      </c>
      <c r="AR65" s="698"/>
      <c r="AS65" s="591"/>
      <c r="AT65" s="735"/>
      <c r="AU65" s="735"/>
      <c r="AV65" s="735"/>
      <c r="AW65" s="770"/>
      <c r="AX65" s="770"/>
      <c r="AY65" s="739"/>
      <c r="AZ65" s="600"/>
      <c r="BA65" s="591"/>
      <c r="BB65" s="591"/>
      <c r="BC65" s="591"/>
      <c r="BG65" s="250"/>
    </row>
    <row r="66" spans="1:59" s="249" customFormat="1" ht="33" customHeight="1" x14ac:dyDescent="0.25">
      <c r="A66" s="656">
        <v>28</v>
      </c>
      <c r="B66" s="591" t="s">
        <v>844</v>
      </c>
      <c r="C66" s="591" t="s">
        <v>1001</v>
      </c>
      <c r="D66" s="591" t="s">
        <v>1254</v>
      </c>
      <c r="E66" s="591" t="s">
        <v>1254</v>
      </c>
      <c r="F66" s="591" t="s">
        <v>1267</v>
      </c>
      <c r="G66" s="600" t="s">
        <v>1268</v>
      </c>
      <c r="H66" s="591" t="s">
        <v>3</v>
      </c>
      <c r="I66" s="591" t="s">
        <v>1269</v>
      </c>
      <c r="J66" s="591" t="s">
        <v>279</v>
      </c>
      <c r="K66" s="591" t="s">
        <v>279</v>
      </c>
      <c r="L66" s="591" t="s">
        <v>1006</v>
      </c>
      <c r="M66" s="591" t="s">
        <v>1270</v>
      </c>
      <c r="N66" s="591" t="s">
        <v>1271</v>
      </c>
      <c r="O66" s="555" t="s">
        <v>1272</v>
      </c>
      <c r="P66" s="555" t="s">
        <v>289</v>
      </c>
      <c r="Q66" s="555" t="s">
        <v>1273</v>
      </c>
      <c r="R66" s="555" t="s">
        <v>903</v>
      </c>
      <c r="S66" s="565">
        <v>0.8</v>
      </c>
      <c r="T66" s="561" t="s">
        <v>904</v>
      </c>
      <c r="U66" s="565">
        <v>0.8</v>
      </c>
      <c r="V66" s="741" t="s">
        <v>908</v>
      </c>
      <c r="W66" s="753" t="s">
        <v>1274</v>
      </c>
      <c r="X66" s="591" t="s">
        <v>278</v>
      </c>
      <c r="Y66" s="244" t="s">
        <v>857</v>
      </c>
      <c r="Z66" s="244" t="s">
        <v>857</v>
      </c>
      <c r="AA66" s="244" t="s">
        <v>857</v>
      </c>
      <c r="AB66" s="244" t="s">
        <v>857</v>
      </c>
      <c r="AC66" s="591" t="s">
        <v>278</v>
      </c>
      <c r="AD66" s="591">
        <v>25</v>
      </c>
      <c r="AE66" s="591" t="s">
        <v>277</v>
      </c>
      <c r="AF66" s="591">
        <v>15</v>
      </c>
      <c r="AG66" s="591">
        <v>40</v>
      </c>
      <c r="AH66" s="555" t="s">
        <v>276</v>
      </c>
      <c r="AI66" s="555" t="s">
        <v>275</v>
      </c>
      <c r="AJ66" s="591" t="s">
        <v>859</v>
      </c>
      <c r="AK66" s="555" t="s">
        <v>860</v>
      </c>
      <c r="AL66" s="555">
        <f>80-(80*40)/100</f>
        <v>48</v>
      </c>
      <c r="AM66" s="561" t="s">
        <v>904</v>
      </c>
      <c r="AN66" s="555">
        <v>80</v>
      </c>
      <c r="AO66" s="555">
        <f>80-(80*40)/100</f>
        <v>48</v>
      </c>
      <c r="AP66" s="741" t="s">
        <v>908</v>
      </c>
      <c r="AQ66" s="555" t="s">
        <v>494</v>
      </c>
      <c r="AR66" s="755" t="s">
        <v>1275</v>
      </c>
      <c r="AS66" s="733" t="s">
        <v>1276</v>
      </c>
      <c r="AT66" s="733">
        <v>1</v>
      </c>
      <c r="AU66" s="733" t="s">
        <v>1014</v>
      </c>
      <c r="AV66" s="733" t="s">
        <v>150</v>
      </c>
      <c r="AW66" s="754">
        <v>44562</v>
      </c>
      <c r="AX66" s="754">
        <v>44926</v>
      </c>
      <c r="AY66" s="600" t="s">
        <v>1097</v>
      </c>
      <c r="AZ66" s="600" t="s">
        <v>866</v>
      </c>
      <c r="BA66" s="591" t="s">
        <v>1014</v>
      </c>
      <c r="BB66" s="591" t="s">
        <v>280</v>
      </c>
      <c r="BC66" s="591" t="s">
        <v>1015</v>
      </c>
      <c r="BG66" s="250"/>
    </row>
    <row r="67" spans="1:59" s="249" customFormat="1" ht="33" customHeight="1" x14ac:dyDescent="0.25">
      <c r="A67" s="701"/>
      <c r="B67" s="591"/>
      <c r="C67" s="591"/>
      <c r="D67" s="591"/>
      <c r="E67" s="591"/>
      <c r="F67" s="591"/>
      <c r="G67" s="600"/>
      <c r="H67" s="591"/>
      <c r="I67" s="591"/>
      <c r="J67" s="591"/>
      <c r="K67" s="591"/>
      <c r="L67" s="591"/>
      <c r="M67" s="591"/>
      <c r="N67" s="591"/>
      <c r="O67" s="555"/>
      <c r="P67" s="555"/>
      <c r="Q67" s="555"/>
      <c r="R67" s="555"/>
      <c r="S67" s="565"/>
      <c r="T67" s="561"/>
      <c r="U67" s="565"/>
      <c r="V67" s="741"/>
      <c r="W67" s="753"/>
      <c r="X67" s="591"/>
      <c r="Y67" s="244" t="s">
        <v>857</v>
      </c>
      <c r="Z67" s="244" t="s">
        <v>857</v>
      </c>
      <c r="AA67" s="244" t="s">
        <v>857</v>
      </c>
      <c r="AB67" s="244" t="s">
        <v>857</v>
      </c>
      <c r="AC67" s="591"/>
      <c r="AD67" s="591"/>
      <c r="AE67" s="591"/>
      <c r="AF67" s="591"/>
      <c r="AG67" s="591"/>
      <c r="AH67" s="555"/>
      <c r="AI67" s="555"/>
      <c r="AJ67" s="591"/>
      <c r="AK67" s="555"/>
      <c r="AL67" s="555"/>
      <c r="AM67" s="561"/>
      <c r="AN67" s="555"/>
      <c r="AO67" s="555"/>
      <c r="AP67" s="741"/>
      <c r="AQ67" s="555"/>
      <c r="AR67" s="781"/>
      <c r="AS67" s="734"/>
      <c r="AT67" s="734"/>
      <c r="AU67" s="734"/>
      <c r="AV67" s="734"/>
      <c r="AW67" s="780"/>
      <c r="AX67" s="780"/>
      <c r="AY67" s="600"/>
      <c r="AZ67" s="600"/>
      <c r="BA67" s="591"/>
      <c r="BB67" s="591"/>
      <c r="BC67" s="591"/>
      <c r="BG67" s="250"/>
    </row>
    <row r="68" spans="1:59" s="249" customFormat="1" ht="68.25" customHeight="1" x14ac:dyDescent="0.25">
      <c r="A68" s="657"/>
      <c r="B68" s="591"/>
      <c r="C68" s="591"/>
      <c r="D68" s="591"/>
      <c r="E68" s="591"/>
      <c r="F68" s="591"/>
      <c r="G68" s="600"/>
      <c r="H68" s="591"/>
      <c r="I68" s="591"/>
      <c r="J68" s="591"/>
      <c r="K68" s="591"/>
      <c r="L68" s="591"/>
      <c r="M68" s="591"/>
      <c r="N68" s="591"/>
      <c r="O68" s="555"/>
      <c r="P68" s="555"/>
      <c r="Q68" s="555"/>
      <c r="R68" s="555"/>
      <c r="S68" s="565"/>
      <c r="T68" s="561"/>
      <c r="U68" s="565"/>
      <c r="V68" s="741"/>
      <c r="W68" s="251" t="s">
        <v>1277</v>
      </c>
      <c r="X68" s="124" t="s">
        <v>278</v>
      </c>
      <c r="Y68" s="244" t="s">
        <v>857</v>
      </c>
      <c r="Z68" s="244" t="s">
        <v>857</v>
      </c>
      <c r="AA68" s="244" t="s">
        <v>857</v>
      </c>
      <c r="AB68" s="244" t="s">
        <v>857</v>
      </c>
      <c r="AC68" s="124" t="s">
        <v>278</v>
      </c>
      <c r="AD68" s="124">
        <v>25</v>
      </c>
      <c r="AE68" s="124" t="s">
        <v>277</v>
      </c>
      <c r="AF68" s="124">
        <v>15</v>
      </c>
      <c r="AG68" s="124">
        <v>40</v>
      </c>
      <c r="AH68" s="114" t="s">
        <v>276</v>
      </c>
      <c r="AI68" s="114" t="s">
        <v>275</v>
      </c>
      <c r="AJ68" s="124" t="s">
        <v>859</v>
      </c>
      <c r="AK68" s="114" t="s">
        <v>860</v>
      </c>
      <c r="AL68" s="114">
        <f>48-(48*40)/100</f>
        <v>28.8</v>
      </c>
      <c r="AM68" s="148" t="s">
        <v>904</v>
      </c>
      <c r="AN68" s="114">
        <v>80</v>
      </c>
      <c r="AO68" s="114">
        <f>80-(80*40)/100</f>
        <v>48</v>
      </c>
      <c r="AP68" s="256" t="s">
        <v>908</v>
      </c>
      <c r="AQ68" s="114" t="s">
        <v>494</v>
      </c>
      <c r="AR68" s="756"/>
      <c r="AS68" s="735"/>
      <c r="AT68" s="735"/>
      <c r="AU68" s="735"/>
      <c r="AV68" s="735"/>
      <c r="AW68" s="770"/>
      <c r="AX68" s="770"/>
      <c r="AY68" s="600"/>
      <c r="AZ68" s="600"/>
      <c r="BA68" s="591"/>
      <c r="BB68" s="591"/>
      <c r="BC68" s="591"/>
      <c r="BG68" s="250"/>
    </row>
    <row r="69" spans="1:59" ht="33" customHeight="1" x14ac:dyDescent="0.2">
      <c r="A69" s="291"/>
      <c r="B69" s="291"/>
      <c r="C69" s="291"/>
      <c r="D69" s="291"/>
      <c r="E69" s="291"/>
      <c r="F69" s="291"/>
      <c r="G69" s="292"/>
      <c r="H69" s="291"/>
      <c r="I69" s="291"/>
      <c r="J69" s="291"/>
      <c r="K69" s="291"/>
      <c r="L69" s="291"/>
      <c r="M69" s="291"/>
      <c r="N69" s="291"/>
    </row>
    <row r="70" spans="1:59" ht="24.4" customHeight="1" x14ac:dyDescent="0.2">
      <c r="A70" s="293"/>
      <c r="B70" s="774" t="s">
        <v>213</v>
      </c>
      <c r="C70" s="775"/>
      <c r="D70" s="775"/>
      <c r="E70" s="775"/>
      <c r="F70" s="775"/>
      <c r="G70" s="776"/>
      <c r="H70" s="294"/>
      <c r="I70" s="294"/>
      <c r="J70" s="294"/>
      <c r="K70" s="294"/>
      <c r="L70" s="294"/>
      <c r="M70" s="294"/>
      <c r="N70" s="294"/>
    </row>
    <row r="71" spans="1:59" ht="24.4" customHeight="1" x14ac:dyDescent="0.2">
      <c r="B71" s="777"/>
      <c r="C71" s="778"/>
      <c r="D71" s="778"/>
      <c r="E71" s="778"/>
      <c r="F71" s="778"/>
      <c r="G71" s="779"/>
    </row>
    <row r="72" spans="1:59" ht="24.4" customHeight="1" x14ac:dyDescent="0.2">
      <c r="B72" s="295" t="s">
        <v>734</v>
      </c>
      <c r="C72" s="771" t="s">
        <v>1278</v>
      </c>
      <c r="D72" s="772"/>
      <c r="E72" s="772"/>
      <c r="F72" s="772"/>
      <c r="G72" s="773"/>
    </row>
    <row r="73" spans="1:59" ht="24.4" customHeight="1" x14ac:dyDescent="0.2">
      <c r="B73" s="296" t="s">
        <v>864</v>
      </c>
      <c r="C73" s="771" t="s">
        <v>867</v>
      </c>
      <c r="D73" s="772"/>
      <c r="E73" s="772"/>
      <c r="F73" s="772"/>
      <c r="G73" s="773"/>
    </row>
    <row r="74" spans="1:59" ht="24.4" customHeight="1" x14ac:dyDescent="0.2">
      <c r="B74" s="296" t="s">
        <v>1279</v>
      </c>
      <c r="C74" s="771" t="s">
        <v>1280</v>
      </c>
      <c r="D74" s="772"/>
      <c r="E74" s="772"/>
      <c r="F74" s="772"/>
      <c r="G74" s="773"/>
    </row>
    <row r="75" spans="1:59" ht="24.4" customHeight="1" x14ac:dyDescent="0.2">
      <c r="B75" s="296" t="s">
        <v>1001</v>
      </c>
      <c r="C75" s="771" t="s">
        <v>1281</v>
      </c>
      <c r="D75" s="772"/>
      <c r="E75" s="772"/>
      <c r="F75" s="772"/>
      <c r="G75" s="773"/>
    </row>
    <row r="76" spans="1:59" ht="24.4" customHeight="1" x14ac:dyDescent="0.2">
      <c r="B76" s="296" t="s">
        <v>1023</v>
      </c>
      <c r="C76" s="771" t="s">
        <v>1282</v>
      </c>
      <c r="D76" s="772"/>
      <c r="E76" s="772"/>
      <c r="F76" s="772"/>
      <c r="G76" s="773"/>
    </row>
    <row r="77" spans="1:59" ht="24.4" customHeight="1" x14ac:dyDescent="0.2">
      <c r="B77" s="297" t="s">
        <v>1283</v>
      </c>
      <c r="C77" s="771" t="s">
        <v>1284</v>
      </c>
      <c r="D77" s="772"/>
      <c r="E77" s="772"/>
      <c r="F77" s="772"/>
      <c r="G77" s="773"/>
    </row>
    <row r="78" spans="1:59" ht="24.4" customHeight="1" x14ac:dyDescent="0.2">
      <c r="B78" s="296" t="s">
        <v>1130</v>
      </c>
      <c r="C78" s="771" t="s">
        <v>1285</v>
      </c>
      <c r="D78" s="772"/>
      <c r="E78" s="772"/>
      <c r="F78" s="772"/>
      <c r="G78" s="773"/>
    </row>
    <row r="79" spans="1:59" ht="24.4" customHeight="1" x14ac:dyDescent="0.2">
      <c r="B79" s="296" t="s">
        <v>1286</v>
      </c>
      <c r="C79" s="771" t="s">
        <v>1287</v>
      </c>
      <c r="D79" s="772"/>
      <c r="E79" s="772"/>
      <c r="F79" s="772"/>
      <c r="G79" s="773"/>
    </row>
    <row r="80" spans="1:59" ht="24.4" customHeight="1" x14ac:dyDescent="0.2">
      <c r="B80" s="296" t="s">
        <v>1147</v>
      </c>
      <c r="C80" s="771" t="s">
        <v>1288</v>
      </c>
      <c r="D80" s="772"/>
      <c r="E80" s="772"/>
      <c r="F80" s="772"/>
      <c r="G80" s="773"/>
    </row>
    <row r="81" spans="2:7" ht="24.4" customHeight="1" x14ac:dyDescent="0.2">
      <c r="B81" s="296" t="s">
        <v>1289</v>
      </c>
      <c r="C81" s="298" t="s">
        <v>1290</v>
      </c>
      <c r="D81" s="298"/>
      <c r="E81" s="298"/>
      <c r="F81" s="298"/>
      <c r="G81" s="299"/>
    </row>
    <row r="82" spans="2:7" ht="24.4" customHeight="1" x14ac:dyDescent="0.2">
      <c r="B82" s="296" t="s">
        <v>1291</v>
      </c>
      <c r="C82" s="782" t="s">
        <v>1292</v>
      </c>
      <c r="D82" s="783"/>
      <c r="E82" s="783"/>
      <c r="F82" s="783"/>
      <c r="G82" s="784"/>
    </row>
    <row r="83" spans="2:7" ht="24.4" customHeight="1" x14ac:dyDescent="0.2">
      <c r="B83" s="296" t="s">
        <v>1293</v>
      </c>
      <c r="C83" s="782" t="s">
        <v>1294</v>
      </c>
      <c r="D83" s="783"/>
      <c r="E83" s="783"/>
      <c r="F83" s="783"/>
      <c r="G83" s="784"/>
    </row>
    <row r="84" spans="2:7" ht="24.4" customHeight="1" x14ac:dyDescent="0.2">
      <c r="B84" s="296" t="s">
        <v>1295</v>
      </c>
      <c r="C84" s="782" t="s">
        <v>1296</v>
      </c>
      <c r="D84" s="783"/>
      <c r="E84" s="783"/>
      <c r="F84" s="783"/>
      <c r="G84" s="784"/>
    </row>
    <row r="85" spans="2:7" ht="24.4" customHeight="1" x14ac:dyDescent="0.2">
      <c r="B85" s="296" t="s">
        <v>1297</v>
      </c>
      <c r="C85" s="782" t="s">
        <v>1298</v>
      </c>
      <c r="D85" s="783"/>
      <c r="E85" s="783"/>
      <c r="F85" s="783"/>
      <c r="G85" s="784"/>
    </row>
    <row r="86" spans="2:7" ht="24.4" customHeight="1" x14ac:dyDescent="0.2">
      <c r="B86" s="296" t="s">
        <v>1299</v>
      </c>
      <c r="C86" s="782" t="s">
        <v>1300</v>
      </c>
      <c r="D86" s="783"/>
      <c r="E86" s="783"/>
      <c r="F86" s="783"/>
      <c r="G86" s="784"/>
    </row>
    <row r="87" spans="2:7" ht="24.4" customHeight="1" x14ac:dyDescent="0.2">
      <c r="B87" s="296" t="s">
        <v>1301</v>
      </c>
      <c r="C87" s="785" t="s">
        <v>1302</v>
      </c>
      <c r="D87" s="786"/>
      <c r="E87" s="786"/>
      <c r="F87" s="786"/>
      <c r="G87" s="787"/>
    </row>
    <row r="88" spans="2:7" ht="24.4" customHeight="1" x14ac:dyDescent="0.2">
      <c r="B88" s="296" t="s">
        <v>896</v>
      </c>
      <c r="C88" s="771" t="s">
        <v>1303</v>
      </c>
      <c r="D88" s="772"/>
      <c r="E88" s="772"/>
      <c r="F88" s="772"/>
      <c r="G88" s="773"/>
    </row>
    <row r="89" spans="2:7" ht="24.4" customHeight="1" x14ac:dyDescent="0.2">
      <c r="B89" s="296" t="s">
        <v>1304</v>
      </c>
      <c r="C89" s="771" t="s">
        <v>1305</v>
      </c>
      <c r="D89" s="772"/>
      <c r="E89" s="772"/>
      <c r="F89" s="772"/>
      <c r="G89" s="773"/>
    </row>
    <row r="90" spans="2:7" ht="24.4" customHeight="1" x14ac:dyDescent="0.2">
      <c r="B90" s="296" t="s">
        <v>1306</v>
      </c>
      <c r="C90" s="771" t="s">
        <v>1307</v>
      </c>
      <c r="D90" s="772"/>
      <c r="E90" s="772"/>
      <c r="F90" s="772"/>
      <c r="G90" s="773"/>
    </row>
    <row r="91" spans="2:7" ht="24.4" customHeight="1" x14ac:dyDescent="0.2">
      <c r="B91" s="296" t="s">
        <v>1308</v>
      </c>
      <c r="C91" s="771" t="s">
        <v>1309</v>
      </c>
      <c r="D91" s="772"/>
      <c r="E91" s="772"/>
      <c r="F91" s="772"/>
      <c r="G91" s="773"/>
    </row>
    <row r="92" spans="2:7" ht="24.4" customHeight="1" x14ac:dyDescent="0.2">
      <c r="B92" s="296" t="s">
        <v>1310</v>
      </c>
      <c r="C92" s="771" t="s">
        <v>1311</v>
      </c>
      <c r="D92" s="772"/>
      <c r="E92" s="772"/>
      <c r="F92" s="772"/>
      <c r="G92" s="773"/>
    </row>
    <row r="93" spans="2:7" ht="24.4" customHeight="1" x14ac:dyDescent="0.2">
      <c r="B93" s="296" t="s">
        <v>1312</v>
      </c>
      <c r="C93" s="771" t="s">
        <v>1313</v>
      </c>
      <c r="D93" s="772"/>
      <c r="E93" s="772"/>
      <c r="F93" s="772"/>
      <c r="G93" s="773"/>
    </row>
    <row r="94" spans="2:7" ht="24.4" customHeight="1" x14ac:dyDescent="0.2">
      <c r="B94" s="296" t="s">
        <v>1314</v>
      </c>
      <c r="C94" s="771" t="s">
        <v>1315</v>
      </c>
      <c r="D94" s="772"/>
      <c r="E94" s="772"/>
      <c r="F94" s="772"/>
      <c r="G94" s="773"/>
    </row>
    <row r="95" spans="2:7" ht="24.4" customHeight="1" x14ac:dyDescent="0.2">
      <c r="B95" s="296" t="s">
        <v>1316</v>
      </c>
      <c r="C95" s="771" t="s">
        <v>1317</v>
      </c>
      <c r="D95" s="772"/>
      <c r="E95" s="772"/>
      <c r="F95" s="772"/>
      <c r="G95" s="773"/>
    </row>
    <row r="96" spans="2:7" ht="24.4" customHeight="1" x14ac:dyDescent="0.2">
      <c r="B96" s="296" t="s">
        <v>1318</v>
      </c>
      <c r="C96" s="771" t="s">
        <v>1319</v>
      </c>
      <c r="D96" s="772"/>
      <c r="E96" s="772"/>
      <c r="F96" s="772"/>
      <c r="G96" s="773"/>
    </row>
    <row r="97" spans="2:7" ht="24.4" customHeight="1" x14ac:dyDescent="0.2">
      <c r="B97" s="296" t="s">
        <v>1320</v>
      </c>
      <c r="C97" s="771" t="s">
        <v>1321</v>
      </c>
      <c r="D97" s="772"/>
      <c r="E97" s="772"/>
      <c r="F97" s="772"/>
      <c r="G97" s="773"/>
    </row>
    <row r="98" spans="2:7" ht="41.25" customHeight="1" x14ac:dyDescent="0.2">
      <c r="B98" s="296" t="s">
        <v>1322</v>
      </c>
      <c r="C98" s="771" t="s">
        <v>1323</v>
      </c>
      <c r="D98" s="772"/>
      <c r="E98" s="772"/>
      <c r="F98" s="772"/>
      <c r="G98" s="773"/>
    </row>
    <row r="99" spans="2:7" ht="24.4" customHeight="1" x14ac:dyDescent="0.2">
      <c r="B99" s="296" t="s">
        <v>1324</v>
      </c>
      <c r="C99" s="771" t="s">
        <v>1325</v>
      </c>
      <c r="D99" s="772"/>
      <c r="E99" s="772"/>
      <c r="F99" s="772"/>
      <c r="G99" s="773"/>
    </row>
    <row r="100" spans="2:7" ht="24.4" customHeight="1" x14ac:dyDescent="0.2">
      <c r="B100" s="300" t="s">
        <v>1326</v>
      </c>
      <c r="C100" s="771" t="s">
        <v>1327</v>
      </c>
      <c r="D100" s="772"/>
      <c r="E100" s="772"/>
      <c r="F100" s="772"/>
      <c r="G100" s="773"/>
    </row>
    <row r="101" spans="2:7" ht="24.4" customHeight="1" x14ac:dyDescent="0.2">
      <c r="B101" s="295" t="s">
        <v>1328</v>
      </c>
      <c r="C101" s="771" t="s">
        <v>1329</v>
      </c>
      <c r="D101" s="772"/>
      <c r="E101" s="772"/>
      <c r="F101" s="772"/>
      <c r="G101" s="773"/>
    </row>
    <row r="102" spans="2:7" ht="24.4" customHeight="1" x14ac:dyDescent="0.2">
      <c r="B102" s="296" t="s">
        <v>214</v>
      </c>
      <c r="C102" s="771" t="s">
        <v>1330</v>
      </c>
      <c r="D102" s="772"/>
      <c r="E102" s="772"/>
      <c r="F102" s="772"/>
      <c r="G102" s="773"/>
    </row>
    <row r="103" spans="2:7" ht="24.4" customHeight="1" x14ac:dyDescent="0.2">
      <c r="B103" s="296" t="s">
        <v>935</v>
      </c>
      <c r="C103" s="771" t="s">
        <v>1331</v>
      </c>
      <c r="D103" s="772"/>
      <c r="E103" s="772"/>
      <c r="F103" s="772"/>
      <c r="G103" s="773"/>
    </row>
    <row r="104" spans="2:7" ht="24.4" customHeight="1" x14ac:dyDescent="0.2">
      <c r="B104" s="296" t="s">
        <v>1332</v>
      </c>
      <c r="C104" s="771" t="s">
        <v>1333</v>
      </c>
      <c r="D104" s="772"/>
      <c r="E104" s="772"/>
      <c r="F104" s="772"/>
      <c r="G104" s="773"/>
    </row>
    <row r="105" spans="2:7" ht="24.4" customHeight="1" x14ac:dyDescent="0.2">
      <c r="B105" s="296" t="s">
        <v>1334</v>
      </c>
      <c r="C105" s="771" t="s">
        <v>1335</v>
      </c>
      <c r="D105" s="772"/>
      <c r="E105" s="772"/>
      <c r="F105" s="772"/>
      <c r="G105" s="773"/>
    </row>
    <row r="106" spans="2:7" ht="24.4" customHeight="1" x14ac:dyDescent="0.2">
      <c r="B106" s="296" t="s">
        <v>1336</v>
      </c>
      <c r="C106" s="771" t="s">
        <v>1337</v>
      </c>
      <c r="D106" s="772"/>
      <c r="E106" s="772"/>
      <c r="F106" s="772"/>
      <c r="G106" s="773"/>
    </row>
    <row r="107" spans="2:7" ht="24.4" customHeight="1" x14ac:dyDescent="0.2">
      <c r="B107" s="296" t="s">
        <v>1338</v>
      </c>
      <c r="C107" s="771" t="s">
        <v>1339</v>
      </c>
      <c r="D107" s="772"/>
      <c r="E107" s="772"/>
      <c r="F107" s="772"/>
      <c r="G107" s="773"/>
    </row>
    <row r="108" spans="2:7" ht="24.4" customHeight="1" x14ac:dyDescent="0.2">
      <c r="B108" s="296" t="s">
        <v>1340</v>
      </c>
      <c r="C108" s="771" t="s">
        <v>1341</v>
      </c>
      <c r="D108" s="772"/>
      <c r="E108" s="772"/>
      <c r="F108" s="772"/>
      <c r="G108" s="773"/>
    </row>
    <row r="109" spans="2:7" ht="24.4" customHeight="1" x14ac:dyDescent="0.2">
      <c r="B109" s="296" t="s">
        <v>1342</v>
      </c>
      <c r="C109" s="771" t="s">
        <v>1343</v>
      </c>
      <c r="D109" s="772"/>
      <c r="E109" s="772"/>
      <c r="F109" s="772"/>
      <c r="G109" s="773"/>
    </row>
    <row r="110" spans="2:7" ht="24.4" customHeight="1" x14ac:dyDescent="0.2">
      <c r="B110" s="296" t="s">
        <v>1344</v>
      </c>
      <c r="C110" s="771" t="s">
        <v>1345</v>
      </c>
      <c r="D110" s="772"/>
      <c r="E110" s="772"/>
      <c r="F110" s="772"/>
      <c r="G110" s="773"/>
    </row>
    <row r="111" spans="2:7" ht="24.4" customHeight="1" x14ac:dyDescent="0.2">
      <c r="B111" s="296" t="s">
        <v>1346</v>
      </c>
      <c r="C111" s="771" t="s">
        <v>1347</v>
      </c>
      <c r="D111" s="772"/>
      <c r="E111" s="772"/>
      <c r="F111" s="772"/>
      <c r="G111" s="773"/>
    </row>
    <row r="112" spans="2:7" ht="24.4" customHeight="1" x14ac:dyDescent="0.2">
      <c r="B112" s="296" t="s">
        <v>1348</v>
      </c>
      <c r="C112" s="788" t="s">
        <v>1349</v>
      </c>
      <c r="D112" s="789"/>
      <c r="E112" s="789"/>
      <c r="F112" s="789"/>
      <c r="G112" s="790"/>
    </row>
    <row r="113" spans="2:7" ht="24.4" customHeight="1" x14ac:dyDescent="0.2">
      <c r="B113" s="301" t="s">
        <v>1346</v>
      </c>
      <c r="C113" s="771" t="s">
        <v>1347</v>
      </c>
      <c r="D113" s="772"/>
      <c r="E113" s="772"/>
      <c r="F113" s="772"/>
      <c r="G113" s="773"/>
    </row>
    <row r="114" spans="2:7" ht="24.4" customHeight="1" x14ac:dyDescent="0.2">
      <c r="B114" s="301" t="s">
        <v>1350</v>
      </c>
      <c r="C114" s="791" t="s">
        <v>1349</v>
      </c>
      <c r="D114" s="792"/>
      <c r="E114" s="792"/>
      <c r="F114" s="792"/>
      <c r="G114" s="793"/>
    </row>
    <row r="115" spans="2:7" ht="24.4" customHeight="1" x14ac:dyDescent="0.2">
      <c r="B115" s="296" t="s">
        <v>1351</v>
      </c>
      <c r="C115" s="771" t="s">
        <v>1352</v>
      </c>
      <c r="D115" s="772"/>
      <c r="E115" s="772"/>
      <c r="F115" s="772"/>
      <c r="G115" s="773"/>
    </row>
    <row r="116" spans="2:7" ht="24.4" customHeight="1" x14ac:dyDescent="0.2">
      <c r="B116" s="301" t="s">
        <v>1353</v>
      </c>
      <c r="C116" s="771" t="s">
        <v>1354</v>
      </c>
      <c r="D116" s="772"/>
      <c r="E116" s="772"/>
      <c r="F116" s="772"/>
      <c r="G116" s="773"/>
    </row>
    <row r="117" spans="2:7" ht="24.4" customHeight="1" x14ac:dyDescent="0.2">
      <c r="B117" s="301" t="s">
        <v>1355</v>
      </c>
      <c r="C117" s="791" t="s">
        <v>1356</v>
      </c>
      <c r="D117" s="792"/>
      <c r="E117" s="792"/>
      <c r="F117" s="792"/>
      <c r="G117" s="793"/>
    </row>
    <row r="118" spans="2:7" ht="24.4" customHeight="1" x14ac:dyDescent="0.2">
      <c r="B118" s="296" t="s">
        <v>1357</v>
      </c>
      <c r="C118" s="771" t="s">
        <v>1358</v>
      </c>
      <c r="D118" s="772"/>
      <c r="E118" s="772"/>
      <c r="F118" s="772"/>
      <c r="G118" s="773"/>
    </row>
  </sheetData>
  <sheetProtection formatCells="0" insertRows="0" deleteRows="0"/>
  <mergeCells count="571">
    <mergeCell ref="C118:G118"/>
    <mergeCell ref="C112:G112"/>
    <mergeCell ref="C113:G113"/>
    <mergeCell ref="C114:G114"/>
    <mergeCell ref="C115:G115"/>
    <mergeCell ref="C116:G116"/>
    <mergeCell ref="C117:G117"/>
    <mergeCell ref="C106:G106"/>
    <mergeCell ref="C107:G107"/>
    <mergeCell ref="C108:G108"/>
    <mergeCell ref="C109:G109"/>
    <mergeCell ref="C110:G110"/>
    <mergeCell ref="C111:G111"/>
    <mergeCell ref="C100:G100"/>
    <mergeCell ref="C101:G101"/>
    <mergeCell ref="C102:G102"/>
    <mergeCell ref="C103:G103"/>
    <mergeCell ref="C104:G104"/>
    <mergeCell ref="C105:G105"/>
    <mergeCell ref="C94:G94"/>
    <mergeCell ref="C95:G95"/>
    <mergeCell ref="C96:G96"/>
    <mergeCell ref="C97:G97"/>
    <mergeCell ref="C98:G98"/>
    <mergeCell ref="C99:G99"/>
    <mergeCell ref="C88:G88"/>
    <mergeCell ref="C89:G89"/>
    <mergeCell ref="C90:G90"/>
    <mergeCell ref="C91:G91"/>
    <mergeCell ref="C92:G92"/>
    <mergeCell ref="C93:G93"/>
    <mergeCell ref="C82:G82"/>
    <mergeCell ref="C83:G83"/>
    <mergeCell ref="C84:G84"/>
    <mergeCell ref="C85:G85"/>
    <mergeCell ref="C86:G86"/>
    <mergeCell ref="C87:G87"/>
    <mergeCell ref="C77:G77"/>
    <mergeCell ref="C78:G78"/>
    <mergeCell ref="C79:G79"/>
    <mergeCell ref="C80:G80"/>
    <mergeCell ref="BB66:BB68"/>
    <mergeCell ref="BC66:BC68"/>
    <mergeCell ref="B70:G71"/>
    <mergeCell ref="C72:G72"/>
    <mergeCell ref="C73:G73"/>
    <mergeCell ref="C74:G74"/>
    <mergeCell ref="AV66:AV68"/>
    <mergeCell ref="AW66:AW68"/>
    <mergeCell ref="AX66:AX68"/>
    <mergeCell ref="AY66:AY68"/>
    <mergeCell ref="AZ66:AZ68"/>
    <mergeCell ref="BA66:BA68"/>
    <mergeCell ref="AP66:AP67"/>
    <mergeCell ref="AQ66:AQ67"/>
    <mergeCell ref="AR66:AR68"/>
    <mergeCell ref="AS66:AS68"/>
    <mergeCell ref="AT66:AT68"/>
    <mergeCell ref="AU66:AU68"/>
    <mergeCell ref="AO66:AO67"/>
    <mergeCell ref="AD66:AD67"/>
    <mergeCell ref="AG66:AG67"/>
    <mergeCell ref="AH66:AH67"/>
    <mergeCell ref="AI66:AI67"/>
    <mergeCell ref="C75:G75"/>
    <mergeCell ref="C76:G76"/>
    <mergeCell ref="P66:P68"/>
    <mergeCell ref="Q66:Q68"/>
    <mergeCell ref="R66:R68"/>
    <mergeCell ref="S66:S68"/>
    <mergeCell ref="U66:U68"/>
    <mergeCell ref="V66:V68"/>
    <mergeCell ref="W66:W67"/>
    <mergeCell ref="X66:X67"/>
    <mergeCell ref="AC66:AC67"/>
    <mergeCell ref="N66:N68"/>
    <mergeCell ref="O66:O68"/>
    <mergeCell ref="AE66:AE67"/>
    <mergeCell ref="AF66:AF67"/>
    <mergeCell ref="BA64:BA65"/>
    <mergeCell ref="BB64:BB65"/>
    <mergeCell ref="BC64:BC65"/>
    <mergeCell ref="AW64:AW65"/>
    <mergeCell ref="AX64:AX65"/>
    <mergeCell ref="AY64:AY65"/>
    <mergeCell ref="AZ64:AZ65"/>
    <mergeCell ref="K64:K65"/>
    <mergeCell ref="L64:L65"/>
    <mergeCell ref="M64:M65"/>
    <mergeCell ref="AV64:AV65"/>
    <mergeCell ref="T64:T65"/>
    <mergeCell ref="U64:U65"/>
    <mergeCell ref="V64:V65"/>
    <mergeCell ref="AR64:AR65"/>
    <mergeCell ref="AS64:AS65"/>
    <mergeCell ref="AT64:AT65"/>
    <mergeCell ref="N64:N65"/>
    <mergeCell ref="O64:O65"/>
    <mergeCell ref="P64:P65"/>
    <mergeCell ref="Q64:Q65"/>
    <mergeCell ref="R64:R65"/>
    <mergeCell ref="S64:S65"/>
    <mergeCell ref="G56:G59"/>
    <mergeCell ref="A66:A68"/>
    <mergeCell ref="B66:B68"/>
    <mergeCell ref="C66:C68"/>
    <mergeCell ref="D66:D68"/>
    <mergeCell ref="E66:E68"/>
    <mergeCell ref="F66:F68"/>
    <mergeCell ref="G66:G68"/>
    <mergeCell ref="AU64:AU65"/>
    <mergeCell ref="H64:H65"/>
    <mergeCell ref="I64:I65"/>
    <mergeCell ref="J64:J65"/>
    <mergeCell ref="AJ66:AJ67"/>
    <mergeCell ref="AK66:AK67"/>
    <mergeCell ref="AL66:AL67"/>
    <mergeCell ref="AM66:AM67"/>
    <mergeCell ref="AN66:AN67"/>
    <mergeCell ref="H66:H68"/>
    <mergeCell ref="I66:I68"/>
    <mergeCell ref="J66:J68"/>
    <mergeCell ref="K66:K68"/>
    <mergeCell ref="L66:L68"/>
    <mergeCell ref="M66:M68"/>
    <mergeCell ref="T66:T68"/>
    <mergeCell ref="A56:A59"/>
    <mergeCell ref="B56:B59"/>
    <mergeCell ref="C56:C59"/>
    <mergeCell ref="D56:D59"/>
    <mergeCell ref="E56:E59"/>
    <mergeCell ref="F56:F59"/>
    <mergeCell ref="BC56:BC59"/>
    <mergeCell ref="A64:A65"/>
    <mergeCell ref="B64:B65"/>
    <mergeCell ref="C64:C65"/>
    <mergeCell ref="D64:D65"/>
    <mergeCell ref="E64:E65"/>
    <mergeCell ref="F64:F65"/>
    <mergeCell ref="G64:G65"/>
    <mergeCell ref="AT56:AT58"/>
    <mergeCell ref="AV56:AV58"/>
    <mergeCell ref="AW56:AW58"/>
    <mergeCell ref="AX56:AX58"/>
    <mergeCell ref="AY56:AY59"/>
    <mergeCell ref="AZ56:AZ59"/>
    <mergeCell ref="S56:S59"/>
    <mergeCell ref="T56:T59"/>
    <mergeCell ref="U56:U59"/>
    <mergeCell ref="V56:V59"/>
    <mergeCell ref="H52:H55"/>
    <mergeCell ref="I52:I55"/>
    <mergeCell ref="J52:J55"/>
    <mergeCell ref="K52:K55"/>
    <mergeCell ref="L52:L55"/>
    <mergeCell ref="M52:M55"/>
    <mergeCell ref="O56:O59"/>
    <mergeCell ref="P56:P59"/>
    <mergeCell ref="Q56:Q59"/>
    <mergeCell ref="N52:N55"/>
    <mergeCell ref="H56:H59"/>
    <mergeCell ref="I56:I59"/>
    <mergeCell ref="J56:J59"/>
    <mergeCell ref="K56:K59"/>
    <mergeCell ref="L56:L59"/>
    <mergeCell ref="BA56:BA59"/>
    <mergeCell ref="BB56:BB59"/>
    <mergeCell ref="AR56:AR58"/>
    <mergeCell ref="AS56:AS58"/>
    <mergeCell ref="M56:M59"/>
    <mergeCell ref="N56:N59"/>
    <mergeCell ref="R56:R59"/>
    <mergeCell ref="O52:O55"/>
    <mergeCell ref="P52:P55"/>
    <mergeCell ref="Q52:Q55"/>
    <mergeCell ref="BA52:BA55"/>
    <mergeCell ref="BB52:BB55"/>
    <mergeCell ref="BC52:BC55"/>
    <mergeCell ref="T52:T55"/>
    <mergeCell ref="U52:U55"/>
    <mergeCell ref="V52:V55"/>
    <mergeCell ref="AS52:AS55"/>
    <mergeCell ref="AV52:AV55"/>
    <mergeCell ref="AW52:AW55"/>
    <mergeCell ref="AR53:AR55"/>
    <mergeCell ref="AT53:AT55"/>
    <mergeCell ref="AX52:AX55"/>
    <mergeCell ref="AY52:AY55"/>
    <mergeCell ref="AZ52:AZ55"/>
    <mergeCell ref="R52:R55"/>
    <mergeCell ref="S52:S55"/>
    <mergeCell ref="BA46:BA48"/>
    <mergeCell ref="BB46:BB48"/>
    <mergeCell ref="BC46:BC48"/>
    <mergeCell ref="A52:A55"/>
    <mergeCell ref="B52:B55"/>
    <mergeCell ref="C52:C55"/>
    <mergeCell ref="D52:D55"/>
    <mergeCell ref="E52:E55"/>
    <mergeCell ref="F52:F55"/>
    <mergeCell ref="G52:G55"/>
    <mergeCell ref="AN46:AN48"/>
    <mergeCell ref="AO46:AO48"/>
    <mergeCell ref="AP46:AP48"/>
    <mergeCell ref="AQ46:AQ48"/>
    <mergeCell ref="AY46:AY48"/>
    <mergeCell ref="AZ46:AZ48"/>
    <mergeCell ref="AH46:AH48"/>
    <mergeCell ref="AI46:AI48"/>
    <mergeCell ref="AJ46:AJ48"/>
    <mergeCell ref="AK46:AK48"/>
    <mergeCell ref="AL46:AL48"/>
    <mergeCell ref="AM46:AM48"/>
    <mergeCell ref="X46:X48"/>
    <mergeCell ref="AC46:AC48"/>
    <mergeCell ref="AD46:AD48"/>
    <mergeCell ref="AE46:AE48"/>
    <mergeCell ref="AF46:AF48"/>
    <mergeCell ref="AG46:AG48"/>
    <mergeCell ref="R46:R48"/>
    <mergeCell ref="S46:S48"/>
    <mergeCell ref="T46:T48"/>
    <mergeCell ref="U46:U48"/>
    <mergeCell ref="V46:V48"/>
    <mergeCell ref="W46:W48"/>
    <mergeCell ref="L46:L48"/>
    <mergeCell ref="M46:M48"/>
    <mergeCell ref="N46:N48"/>
    <mergeCell ref="O46:O48"/>
    <mergeCell ref="P46:P48"/>
    <mergeCell ref="Q46:Q48"/>
    <mergeCell ref="F46:F48"/>
    <mergeCell ref="G46:G48"/>
    <mergeCell ref="H46:H48"/>
    <mergeCell ref="I46:I48"/>
    <mergeCell ref="J46:J48"/>
    <mergeCell ref="K46:K48"/>
    <mergeCell ref="AY42:AY43"/>
    <mergeCell ref="AZ42:AZ43"/>
    <mergeCell ref="BA42:BA43"/>
    <mergeCell ref="BB42:BB43"/>
    <mergeCell ref="BC42:BC43"/>
    <mergeCell ref="A46:A48"/>
    <mergeCell ref="B46:B48"/>
    <mergeCell ref="C46:C48"/>
    <mergeCell ref="D46:D48"/>
    <mergeCell ref="E46:E48"/>
    <mergeCell ref="AL42:AL43"/>
    <mergeCell ref="AM42:AM43"/>
    <mergeCell ref="AN42:AN43"/>
    <mergeCell ref="AO42:AO43"/>
    <mergeCell ref="AP42:AP43"/>
    <mergeCell ref="AQ42:AQ43"/>
    <mergeCell ref="AF42:AF43"/>
    <mergeCell ref="AG42:AG43"/>
    <mergeCell ref="AH42:AH43"/>
    <mergeCell ref="AI42:AI43"/>
    <mergeCell ref="AJ42:AJ43"/>
    <mergeCell ref="AK42:AK43"/>
    <mergeCell ref="V42:V43"/>
    <mergeCell ref="W42:W43"/>
    <mergeCell ref="X42:X43"/>
    <mergeCell ref="AC42:AC43"/>
    <mergeCell ref="AD42:AD43"/>
    <mergeCell ref="AE42:AE43"/>
    <mergeCell ref="P42:P43"/>
    <mergeCell ref="Q42:Q43"/>
    <mergeCell ref="R42:R43"/>
    <mergeCell ref="S42:S43"/>
    <mergeCell ref="T42:T43"/>
    <mergeCell ref="U42:U43"/>
    <mergeCell ref="J42:J43"/>
    <mergeCell ref="K42:K43"/>
    <mergeCell ref="L42:L43"/>
    <mergeCell ref="M42:M43"/>
    <mergeCell ref="N42:N43"/>
    <mergeCell ref="O42:O43"/>
    <mergeCell ref="AX35:AX36"/>
    <mergeCell ref="A42:A43"/>
    <mergeCell ref="B42:B43"/>
    <mergeCell ref="C42:C43"/>
    <mergeCell ref="D42:D43"/>
    <mergeCell ref="E42:E43"/>
    <mergeCell ref="F42:F43"/>
    <mergeCell ref="G42:G43"/>
    <mergeCell ref="H42:H43"/>
    <mergeCell ref="I42:I43"/>
    <mergeCell ref="AR35:AR36"/>
    <mergeCell ref="AS35:AS36"/>
    <mergeCell ref="AT35:AT36"/>
    <mergeCell ref="AU35:AU36"/>
    <mergeCell ref="AV35:AV36"/>
    <mergeCell ref="AW35:AW36"/>
    <mergeCell ref="AL35:AL36"/>
    <mergeCell ref="AM35:AM36"/>
    <mergeCell ref="BC31:BC36"/>
    <mergeCell ref="W32:W34"/>
    <mergeCell ref="X32:X34"/>
    <mergeCell ref="AC32:AC34"/>
    <mergeCell ref="AD32:AD34"/>
    <mergeCell ref="AE32:AE34"/>
    <mergeCell ref="AF32:AF34"/>
    <mergeCell ref="AG32:AG34"/>
    <mergeCell ref="AH32:AH34"/>
    <mergeCell ref="AI32:AI34"/>
    <mergeCell ref="AT32:AT34"/>
    <mergeCell ref="AU32:AU34"/>
    <mergeCell ref="AV32:AV34"/>
    <mergeCell ref="AW32:AW34"/>
    <mergeCell ref="AX32:AX34"/>
    <mergeCell ref="W35:W36"/>
    <mergeCell ref="X35:X36"/>
    <mergeCell ref="AC35:AC36"/>
    <mergeCell ref="AD35:AD36"/>
    <mergeCell ref="AE35:AE36"/>
    <mergeCell ref="AN32:AN34"/>
    <mergeCell ref="AO32:AO34"/>
    <mergeCell ref="AP32:AP34"/>
    <mergeCell ref="AQ32:AQ34"/>
    <mergeCell ref="U31:U36"/>
    <mergeCell ref="V31:V36"/>
    <mergeCell ref="AY31:AY36"/>
    <mergeCell ref="AZ31:AZ36"/>
    <mergeCell ref="BA31:BA36"/>
    <mergeCell ref="BB31:BB36"/>
    <mergeCell ref="AJ32:AJ34"/>
    <mergeCell ref="AK32:AK34"/>
    <mergeCell ref="AL32:AL34"/>
    <mergeCell ref="AM32:AM34"/>
    <mergeCell ref="AR32:AR34"/>
    <mergeCell ref="AS32:AS34"/>
    <mergeCell ref="AN35:AN36"/>
    <mergeCell ref="AO35:AO36"/>
    <mergeCell ref="AP35:AP36"/>
    <mergeCell ref="AQ35:AQ36"/>
    <mergeCell ref="AF35:AF36"/>
    <mergeCell ref="AG35:AG36"/>
    <mergeCell ref="AH35:AH36"/>
    <mergeCell ref="AI35:AI36"/>
    <mergeCell ref="AJ35:AJ36"/>
    <mergeCell ref="AK35:AK36"/>
    <mergeCell ref="O31:O36"/>
    <mergeCell ref="P31:P36"/>
    <mergeCell ref="Q31:Q36"/>
    <mergeCell ref="R31:R36"/>
    <mergeCell ref="S31:S36"/>
    <mergeCell ref="T31:T36"/>
    <mergeCell ref="I31:I36"/>
    <mergeCell ref="J31:J36"/>
    <mergeCell ref="K31:K36"/>
    <mergeCell ref="L31:L36"/>
    <mergeCell ref="M31:M36"/>
    <mergeCell ref="N31:N36"/>
    <mergeCell ref="BB28:BB30"/>
    <mergeCell ref="BC28:BC30"/>
    <mergeCell ref="A31:A36"/>
    <mergeCell ref="B31:B36"/>
    <mergeCell ref="C31:C36"/>
    <mergeCell ref="D31:D36"/>
    <mergeCell ref="E31:E36"/>
    <mergeCell ref="F31:F36"/>
    <mergeCell ref="G31:G36"/>
    <mergeCell ref="H31:H36"/>
    <mergeCell ref="AV28:AV30"/>
    <mergeCell ref="AW28:AW30"/>
    <mergeCell ref="AX28:AX30"/>
    <mergeCell ref="AY28:AY30"/>
    <mergeCell ref="AZ28:AZ30"/>
    <mergeCell ref="BA28:BA30"/>
    <mergeCell ref="AP28:AP30"/>
    <mergeCell ref="AQ28:AQ30"/>
    <mergeCell ref="AR28:AR30"/>
    <mergeCell ref="AS28:AS30"/>
    <mergeCell ref="AT28:AT30"/>
    <mergeCell ref="AU28:AU30"/>
    <mergeCell ref="AJ28:AJ30"/>
    <mergeCell ref="AK28:AK30"/>
    <mergeCell ref="S28:S30"/>
    <mergeCell ref="AL28:AL30"/>
    <mergeCell ref="AM28:AM30"/>
    <mergeCell ref="AN28:AN30"/>
    <mergeCell ref="AO28:AO30"/>
    <mergeCell ref="AD28:AD30"/>
    <mergeCell ref="AE28:AE30"/>
    <mergeCell ref="AF28:AF30"/>
    <mergeCell ref="AG28:AG30"/>
    <mergeCell ref="AH28:AH30"/>
    <mergeCell ref="AI28:AI30"/>
    <mergeCell ref="G28:G30"/>
    <mergeCell ref="H28:H30"/>
    <mergeCell ref="I28:I30"/>
    <mergeCell ref="J28:J30"/>
    <mergeCell ref="K28:K30"/>
    <mergeCell ref="L28:L30"/>
    <mergeCell ref="BB24:BB27"/>
    <mergeCell ref="BC24:BC27"/>
    <mergeCell ref="N26:N27"/>
    <mergeCell ref="W26:W27"/>
    <mergeCell ref="AY24:AY27"/>
    <mergeCell ref="AZ24:AZ27"/>
    <mergeCell ref="BA24:BA27"/>
    <mergeCell ref="T28:T30"/>
    <mergeCell ref="U28:U30"/>
    <mergeCell ref="V28:V30"/>
    <mergeCell ref="W28:W30"/>
    <mergeCell ref="X28:X30"/>
    <mergeCell ref="AC28:AC30"/>
    <mergeCell ref="M28:M30"/>
    <mergeCell ref="O28:O30"/>
    <mergeCell ref="P28:P30"/>
    <mergeCell ref="Q28:Q30"/>
    <mergeCell ref="R28:R30"/>
    <mergeCell ref="A28:A30"/>
    <mergeCell ref="B28:B30"/>
    <mergeCell ref="C28:C30"/>
    <mergeCell ref="D28:D30"/>
    <mergeCell ref="E28:E30"/>
    <mergeCell ref="F28:F30"/>
    <mergeCell ref="T24:T27"/>
    <mergeCell ref="U24:U27"/>
    <mergeCell ref="V24:V27"/>
    <mergeCell ref="M24:M27"/>
    <mergeCell ref="O24:O27"/>
    <mergeCell ref="P24:P27"/>
    <mergeCell ref="Q24:Q27"/>
    <mergeCell ref="R24:R27"/>
    <mergeCell ref="S24:S27"/>
    <mergeCell ref="G24:G27"/>
    <mergeCell ref="H24:H27"/>
    <mergeCell ref="I24:I27"/>
    <mergeCell ref="J24:J27"/>
    <mergeCell ref="K24:K27"/>
    <mergeCell ref="L24:L27"/>
    <mergeCell ref="A24:A27"/>
    <mergeCell ref="B24:B27"/>
    <mergeCell ref="C24:C27"/>
    <mergeCell ref="D24:D27"/>
    <mergeCell ref="E24:E27"/>
    <mergeCell ref="F24:F27"/>
    <mergeCell ref="V21:V23"/>
    <mergeCell ref="AY21:AY23"/>
    <mergeCell ref="AZ21:AZ23"/>
    <mergeCell ref="BA21:BA23"/>
    <mergeCell ref="BB21:BB23"/>
    <mergeCell ref="BC21:BC23"/>
    <mergeCell ref="P21:P23"/>
    <mergeCell ref="Q21:Q23"/>
    <mergeCell ref="R21:R23"/>
    <mergeCell ref="S21:S23"/>
    <mergeCell ref="T21:T23"/>
    <mergeCell ref="U21:U23"/>
    <mergeCell ref="H21:H23"/>
    <mergeCell ref="I21:I23"/>
    <mergeCell ref="J21:J23"/>
    <mergeCell ref="K21:K23"/>
    <mergeCell ref="L21:L23"/>
    <mergeCell ref="O21:O23"/>
    <mergeCell ref="AU17:AU18"/>
    <mergeCell ref="BC17:BC20"/>
    <mergeCell ref="AU19:AU20"/>
    <mergeCell ref="A21:A23"/>
    <mergeCell ref="B21:B23"/>
    <mergeCell ref="C21:C23"/>
    <mergeCell ref="D21:D23"/>
    <mergeCell ref="E21:E23"/>
    <mergeCell ref="F21:F23"/>
    <mergeCell ref="G21:G23"/>
    <mergeCell ref="S17:S20"/>
    <mergeCell ref="T17:T20"/>
    <mergeCell ref="U17:U20"/>
    <mergeCell ref="V17:V20"/>
    <mergeCell ref="AR17:AR19"/>
    <mergeCell ref="AS17:AS20"/>
    <mergeCell ref="M17:M20"/>
    <mergeCell ref="N17:N20"/>
    <mergeCell ref="O17:O20"/>
    <mergeCell ref="P17:P20"/>
    <mergeCell ref="Q17:Q20"/>
    <mergeCell ref="R17:R20"/>
    <mergeCell ref="G17:G20"/>
    <mergeCell ref="H17:H20"/>
    <mergeCell ref="I17:I20"/>
    <mergeCell ref="J17:J20"/>
    <mergeCell ref="K17:K20"/>
    <mergeCell ref="L17:L20"/>
    <mergeCell ref="A17:A20"/>
    <mergeCell ref="B17:B20"/>
    <mergeCell ref="C17:C20"/>
    <mergeCell ref="D17:D20"/>
    <mergeCell ref="E17:E20"/>
    <mergeCell ref="F17:F20"/>
    <mergeCell ref="AZ13:AZ14"/>
    <mergeCell ref="BB13:BB14"/>
    <mergeCell ref="BC13:BC14"/>
    <mergeCell ref="A15:A16"/>
    <mergeCell ref="B15:B16"/>
    <mergeCell ref="F15:F16"/>
    <mergeCell ref="AT13:AT14"/>
    <mergeCell ref="AU13:AU14"/>
    <mergeCell ref="AV13:AV14"/>
    <mergeCell ref="AW13:AW14"/>
    <mergeCell ref="AX13:AX14"/>
    <mergeCell ref="AY13:AY14"/>
    <mergeCell ref="S13:S14"/>
    <mergeCell ref="T13:T14"/>
    <mergeCell ref="U13:U14"/>
    <mergeCell ref="V13:V14"/>
    <mergeCell ref="AR13:AR14"/>
    <mergeCell ref="AS13:AS14"/>
    <mergeCell ref="M13:M14"/>
    <mergeCell ref="N13:N14"/>
    <mergeCell ref="O13:O14"/>
    <mergeCell ref="P13:P14"/>
    <mergeCell ref="Q13:Q14"/>
    <mergeCell ref="R13:R14"/>
    <mergeCell ref="G13:G14"/>
    <mergeCell ref="H13:H14"/>
    <mergeCell ref="I13:I14"/>
    <mergeCell ref="J13:J14"/>
    <mergeCell ref="K13:K14"/>
    <mergeCell ref="L13:L14"/>
    <mergeCell ref="A13:A14"/>
    <mergeCell ref="B13:B14"/>
    <mergeCell ref="C13:C14"/>
    <mergeCell ref="D13:D14"/>
    <mergeCell ref="E13:E14"/>
    <mergeCell ref="F13:F14"/>
    <mergeCell ref="AB9:AB10"/>
    <mergeCell ref="AC9:AJ9"/>
    <mergeCell ref="AK9:AK10"/>
    <mergeCell ref="M9:N9"/>
    <mergeCell ref="R9:R10"/>
    <mergeCell ref="T9:T10"/>
    <mergeCell ref="V9:V10"/>
    <mergeCell ref="W9:W10"/>
    <mergeCell ref="X9:X10"/>
    <mergeCell ref="A11:A12"/>
    <mergeCell ref="B11:B12"/>
    <mergeCell ref="D11:D12"/>
    <mergeCell ref="E11:E12"/>
    <mergeCell ref="F11:F12"/>
    <mergeCell ref="G11:G12"/>
    <mergeCell ref="Y9:Y10"/>
    <mergeCell ref="Z9:Z10"/>
    <mergeCell ref="AA9:AA10"/>
    <mergeCell ref="G9:G10"/>
    <mergeCell ref="H9:H10"/>
    <mergeCell ref="H15:H16"/>
    <mergeCell ref="C1:G1"/>
    <mergeCell ref="C2:G3"/>
    <mergeCell ref="W4:AF4"/>
    <mergeCell ref="A5:AP5"/>
    <mergeCell ref="AK6:AP8"/>
    <mergeCell ref="A7:O8"/>
    <mergeCell ref="R7:V8"/>
    <mergeCell ref="W8:AJ8"/>
    <mergeCell ref="H11:H12"/>
    <mergeCell ref="I9:I10"/>
    <mergeCell ref="J9:J10"/>
    <mergeCell ref="K9:K10"/>
    <mergeCell ref="L9:L10"/>
    <mergeCell ref="A9:A10"/>
    <mergeCell ref="B9:B10"/>
    <mergeCell ref="C9:C10"/>
    <mergeCell ref="D9:D10"/>
    <mergeCell ref="E9:E10"/>
    <mergeCell ref="F9:F10"/>
    <mergeCell ref="AM9:AM10"/>
    <mergeCell ref="AN9:AN10"/>
    <mergeCell ref="AO9:AO10"/>
    <mergeCell ref="AP9:AP10"/>
  </mergeCells>
  <conditionalFormatting sqref="AP50">
    <cfRule type="containsText" dxfId="591" priority="341" operator="containsText" text="25 - Zona de riesgo Extrema">
      <formula>NOT(ISERROR(SEARCH("25 - Zona de riesgo Extrema",AP50)))</formula>
    </cfRule>
    <cfRule type="containsText" dxfId="590" priority="342" operator="containsText" text="10 - Zona de riesgo Alta">
      <formula>NOT(ISERROR(SEARCH("10 - Zona de riesgo Alta",AP50)))</formula>
    </cfRule>
    <cfRule type="containsText" dxfId="589" priority="343" operator="containsText" text="5 - Zona de riesgo Alta">
      <formula>NOT(ISERROR(SEARCH("5 - Zona de riesgo Alta",AP50)))</formula>
    </cfRule>
    <cfRule type="containsText" dxfId="588" priority="344" operator="containsText" text="20 - Zona de riesgo Extrema">
      <formula>NOT(ISERROR(SEARCH("20 - Zona de riesgo Extrema",AP50)))</formula>
    </cfRule>
    <cfRule type="containsText" dxfId="587" priority="345" operator="containsText" text="16 - Zona de riesgo Extrema">
      <formula>NOT(ISERROR(SEARCH("16 - Zona de riesgo Extrema",AP50)))</formula>
    </cfRule>
    <cfRule type="containsText" dxfId="586" priority="346" operator="containsText" text="12 - Zona de riesgo Alta">
      <formula>NOT(ISERROR(SEARCH("12 - Zona de riesgo Alta",AP50)))</formula>
    </cfRule>
    <cfRule type="containsText" dxfId="585" priority="347" operator="containsText" text="4 - Zona de riesgo Moderada">
      <formula>NOT(ISERROR(SEARCH("4 - Zona de riesgo Moderada",AP50)))</formula>
    </cfRule>
    <cfRule type="containsText" dxfId="584" priority="348" operator="containsText" text="15 - Zona de riesgo Extrema">
      <formula>NOT(ISERROR(SEARCH("15 - Zona de riesgo Extrema",AP50)))</formula>
    </cfRule>
    <cfRule type="containsText" dxfId="583" priority="349" operator="containsText" text="12 - Zona de riesgo Extrema">
      <formula>NOT(ISERROR(SEARCH("12 - Zona de riesgo Extrema",AP50)))</formula>
    </cfRule>
    <cfRule type="containsText" dxfId="582" priority="350" operator="containsText" text="9 - Zona de riesgo Alta">
      <formula>NOT(ISERROR(SEARCH("9 - Zona de riesgo Alta",AP50)))</formula>
    </cfRule>
    <cfRule type="containsText" dxfId="581" priority="351" operator="containsText" text="6 - Zona de riesgo Moderada">
      <formula>NOT(ISERROR(SEARCH("6 - Zona de riesgo Moderada",AP50)))</formula>
    </cfRule>
    <cfRule type="containsText" dxfId="580" priority="352" operator="containsText" text="3 - Zona de riesgo Baja">
      <formula>NOT(ISERROR(SEARCH("3 - Zona de riesgo Baja",AP50)))</formula>
    </cfRule>
    <cfRule type="containsText" dxfId="579" priority="353" operator="containsText" text="10 - Zona de riesgo Extrema">
      <formula>NOT(ISERROR(SEARCH("10 - Zona de riesgo Extrema",AP50)))</formula>
    </cfRule>
    <cfRule type="containsText" dxfId="578" priority="354" operator="containsText" text="8 - Zona de riesgo Alta">
      <formula>NOT(ISERROR(SEARCH("8 - Zona de riesgo Alta",AP50)))</formula>
    </cfRule>
    <cfRule type="containsText" dxfId="577" priority="355" operator="containsText" text="6 - Zona de riesgo Moderada">
      <formula>NOT(ISERROR(SEARCH("6 - Zona de riesgo Moderada",AP50)))</formula>
    </cfRule>
    <cfRule type="containsText" dxfId="576" priority="356" operator="containsText" text="4 - Zona de riesgo Baja">
      <formula>NOT(ISERROR(SEARCH("4 - Zona de riesgo Baja",AP50)))</formula>
    </cfRule>
    <cfRule type="containsText" dxfId="575" priority="357" operator="containsText" text="5 - Zona de riesgo Extrema">
      <formula>NOT(ISERROR(SEARCH("5 - Zona de riesgo Extrema",AP50)))</formula>
    </cfRule>
    <cfRule type="containsText" dxfId="574" priority="358" operator="containsText" text="4 - Zona de riesgo Alta">
      <formula>NOT(ISERROR(SEARCH("4 - Zona de riesgo Alta",AP50)))</formula>
    </cfRule>
    <cfRule type="containsText" dxfId="573" priority="359" operator="containsText" text="3 - Zona de riesgo Moderada">
      <formula>NOT(ISERROR(SEARCH("3 - Zona de riesgo Moderada",AP50)))</formula>
    </cfRule>
    <cfRule type="containsText" dxfId="572" priority="360" operator="containsText" text="2 - Zona de riesgo Baja">
      <formula>NOT(ISERROR(SEARCH("2 - Zona de riesgo Baja",AP50)))</formula>
    </cfRule>
    <cfRule type="containsText" dxfId="571" priority="361" operator="containsText" text=" 1 - Zona de riesgo Baja">
      <formula>NOT(ISERROR(SEARCH(" 1 - Zona de riesgo Baja",AP50)))</formula>
    </cfRule>
  </conditionalFormatting>
  <conditionalFormatting sqref="AP49">
    <cfRule type="containsText" dxfId="570" priority="383" operator="containsText" text="25 - Zona de riesgo Extrema">
      <formula>NOT(ISERROR(SEARCH("25 - Zona de riesgo Extrema",AP49)))</formula>
    </cfRule>
    <cfRule type="containsText" dxfId="569" priority="384" operator="containsText" text="10 - Zona de riesgo Alta">
      <formula>NOT(ISERROR(SEARCH("10 - Zona de riesgo Alta",AP49)))</formula>
    </cfRule>
    <cfRule type="containsText" dxfId="568" priority="385" operator="containsText" text="5 - Zona de riesgo Alta">
      <formula>NOT(ISERROR(SEARCH("5 - Zona de riesgo Alta",AP49)))</formula>
    </cfRule>
    <cfRule type="containsText" dxfId="567" priority="386" operator="containsText" text="20 - Zona de riesgo Extrema">
      <formula>NOT(ISERROR(SEARCH("20 - Zona de riesgo Extrema",AP49)))</formula>
    </cfRule>
    <cfRule type="containsText" dxfId="566" priority="387" operator="containsText" text="16 - Zona de riesgo Extrema">
      <formula>NOT(ISERROR(SEARCH("16 - Zona de riesgo Extrema",AP49)))</formula>
    </cfRule>
    <cfRule type="containsText" dxfId="565" priority="388" operator="containsText" text="12 - Zona de riesgo Alta">
      <formula>NOT(ISERROR(SEARCH("12 - Zona de riesgo Alta",AP49)))</formula>
    </cfRule>
    <cfRule type="containsText" dxfId="564" priority="389" operator="containsText" text="4 - Zona de riesgo Moderada">
      <formula>NOT(ISERROR(SEARCH("4 - Zona de riesgo Moderada",AP49)))</formula>
    </cfRule>
    <cfRule type="containsText" dxfId="563" priority="390" operator="containsText" text="15 - Zona de riesgo Extrema">
      <formula>NOT(ISERROR(SEARCH("15 - Zona de riesgo Extrema",AP49)))</formula>
    </cfRule>
    <cfRule type="containsText" dxfId="562" priority="391" operator="containsText" text="12 - Zona de riesgo Extrema">
      <formula>NOT(ISERROR(SEARCH("12 - Zona de riesgo Extrema",AP49)))</formula>
    </cfRule>
    <cfRule type="containsText" dxfId="561" priority="392" operator="containsText" text="9 - Zona de riesgo Alta">
      <formula>NOT(ISERROR(SEARCH("9 - Zona de riesgo Alta",AP49)))</formula>
    </cfRule>
    <cfRule type="containsText" dxfId="560" priority="393" operator="containsText" text="6 - Zona de riesgo Moderada">
      <formula>NOT(ISERROR(SEARCH("6 - Zona de riesgo Moderada",AP49)))</formula>
    </cfRule>
    <cfRule type="containsText" dxfId="559" priority="394" operator="containsText" text="3 - Zona de riesgo Baja">
      <formula>NOT(ISERROR(SEARCH("3 - Zona de riesgo Baja",AP49)))</formula>
    </cfRule>
    <cfRule type="containsText" dxfId="558" priority="395" operator="containsText" text="10 - Zona de riesgo Extrema">
      <formula>NOT(ISERROR(SEARCH("10 - Zona de riesgo Extrema",AP49)))</formula>
    </cfRule>
    <cfRule type="containsText" dxfId="557" priority="396" operator="containsText" text="8 - Zona de riesgo Alta">
      <formula>NOT(ISERROR(SEARCH("8 - Zona de riesgo Alta",AP49)))</formula>
    </cfRule>
    <cfRule type="containsText" dxfId="556" priority="397" operator="containsText" text="6 - Zona de riesgo Moderada">
      <formula>NOT(ISERROR(SEARCH("6 - Zona de riesgo Moderada",AP49)))</formula>
    </cfRule>
    <cfRule type="containsText" dxfId="555" priority="398" operator="containsText" text="4 - Zona de riesgo Baja">
      <formula>NOT(ISERROR(SEARCH("4 - Zona de riesgo Baja",AP49)))</formula>
    </cfRule>
    <cfRule type="containsText" dxfId="554" priority="399" operator="containsText" text="5 - Zona de riesgo Extrema">
      <formula>NOT(ISERROR(SEARCH("5 - Zona de riesgo Extrema",AP49)))</formula>
    </cfRule>
    <cfRule type="containsText" dxfId="553" priority="400" operator="containsText" text="4 - Zona de riesgo Alta">
      <formula>NOT(ISERROR(SEARCH("4 - Zona de riesgo Alta",AP49)))</formula>
    </cfRule>
    <cfRule type="containsText" dxfId="552" priority="401" operator="containsText" text="3 - Zona de riesgo Moderada">
      <formula>NOT(ISERROR(SEARCH("3 - Zona de riesgo Moderada",AP49)))</formula>
    </cfRule>
    <cfRule type="containsText" dxfId="551" priority="402" operator="containsText" text="2 - Zona de riesgo Baja">
      <formula>NOT(ISERROR(SEARCH("2 - Zona de riesgo Baja",AP49)))</formula>
    </cfRule>
    <cfRule type="containsText" dxfId="550" priority="403" operator="containsText" text=" 1 - Zona de riesgo Baja">
      <formula>NOT(ISERROR(SEARCH(" 1 - Zona de riesgo Baja",AP49)))</formula>
    </cfRule>
  </conditionalFormatting>
  <conditionalFormatting sqref="AP50">
    <cfRule type="containsText" dxfId="549" priority="362" operator="containsText" text="25 - Zona de riesgo Extrema">
      <formula>NOT(ISERROR(SEARCH("25 - Zona de riesgo Extrema",AP50)))</formula>
    </cfRule>
    <cfRule type="containsText" dxfId="548" priority="363" operator="containsText" text="10 - Zona de riesgo Alta">
      <formula>NOT(ISERROR(SEARCH("10 - Zona de riesgo Alta",AP50)))</formula>
    </cfRule>
    <cfRule type="containsText" dxfId="547" priority="364" operator="containsText" text="5 - Zona de riesgo Alta">
      <formula>NOT(ISERROR(SEARCH("5 - Zona de riesgo Alta",AP50)))</formula>
    </cfRule>
    <cfRule type="containsText" dxfId="546" priority="365" operator="containsText" text="20 - Zona de riesgo Extrema">
      <formula>NOT(ISERROR(SEARCH("20 - Zona de riesgo Extrema",AP50)))</formula>
    </cfRule>
    <cfRule type="containsText" dxfId="545" priority="366" operator="containsText" text="16 - Zona de riesgo Extrema">
      <formula>NOT(ISERROR(SEARCH("16 - Zona de riesgo Extrema",AP50)))</formula>
    </cfRule>
    <cfRule type="containsText" dxfId="544" priority="367" operator="containsText" text="12 - Zona de riesgo Alta">
      <formula>NOT(ISERROR(SEARCH("12 - Zona de riesgo Alta",AP50)))</formula>
    </cfRule>
    <cfRule type="containsText" dxfId="543" priority="368" operator="containsText" text="4 - Zona de riesgo Moderada">
      <formula>NOT(ISERROR(SEARCH("4 - Zona de riesgo Moderada",AP50)))</formula>
    </cfRule>
    <cfRule type="containsText" dxfId="542" priority="369" operator="containsText" text="15 - Zona de riesgo Extrema">
      <formula>NOT(ISERROR(SEARCH("15 - Zona de riesgo Extrema",AP50)))</formula>
    </cfRule>
    <cfRule type="containsText" dxfId="541" priority="370" operator="containsText" text="12 - Zona de riesgo Extrema">
      <formula>NOT(ISERROR(SEARCH("12 - Zona de riesgo Extrema",AP50)))</formula>
    </cfRule>
    <cfRule type="containsText" dxfId="540" priority="371" operator="containsText" text="9 - Zona de riesgo Alta">
      <formula>NOT(ISERROR(SEARCH("9 - Zona de riesgo Alta",AP50)))</formula>
    </cfRule>
    <cfRule type="containsText" dxfId="539" priority="372" operator="containsText" text="6 - Zona de riesgo Moderada">
      <formula>NOT(ISERROR(SEARCH("6 - Zona de riesgo Moderada",AP50)))</formula>
    </cfRule>
    <cfRule type="containsText" dxfId="538" priority="373" operator="containsText" text="3 - Zona de riesgo Baja">
      <formula>NOT(ISERROR(SEARCH("3 - Zona de riesgo Baja",AP50)))</formula>
    </cfRule>
    <cfRule type="containsText" dxfId="537" priority="374" operator="containsText" text="10 - Zona de riesgo Extrema">
      <formula>NOT(ISERROR(SEARCH("10 - Zona de riesgo Extrema",AP50)))</formula>
    </cfRule>
    <cfRule type="containsText" dxfId="536" priority="375" operator="containsText" text="8 - Zona de riesgo Alta">
      <formula>NOT(ISERROR(SEARCH("8 - Zona de riesgo Alta",AP50)))</formula>
    </cfRule>
    <cfRule type="containsText" dxfId="535" priority="376" operator="containsText" text="6 - Zona de riesgo Moderada">
      <formula>NOT(ISERROR(SEARCH("6 - Zona de riesgo Moderada",AP50)))</formula>
    </cfRule>
    <cfRule type="containsText" dxfId="534" priority="377" operator="containsText" text="4 - Zona de riesgo Baja">
      <formula>NOT(ISERROR(SEARCH("4 - Zona de riesgo Baja",AP50)))</formula>
    </cfRule>
    <cfRule type="containsText" dxfId="533" priority="378" operator="containsText" text="5 - Zona de riesgo Extrema">
      <formula>NOT(ISERROR(SEARCH("5 - Zona de riesgo Extrema",AP50)))</formula>
    </cfRule>
    <cfRule type="containsText" dxfId="532" priority="379" operator="containsText" text="4 - Zona de riesgo Alta">
      <formula>NOT(ISERROR(SEARCH("4 - Zona de riesgo Alta",AP50)))</formula>
    </cfRule>
    <cfRule type="containsText" dxfId="531" priority="380" operator="containsText" text="3 - Zona de riesgo Moderada">
      <formula>NOT(ISERROR(SEARCH("3 - Zona de riesgo Moderada",AP50)))</formula>
    </cfRule>
    <cfRule type="containsText" dxfId="530" priority="381" operator="containsText" text="2 - Zona de riesgo Baja">
      <formula>NOT(ISERROR(SEARCH("2 - Zona de riesgo Baja",AP50)))</formula>
    </cfRule>
    <cfRule type="containsText" dxfId="529" priority="382" operator="containsText" text=" 1 - Zona de riesgo Baja">
      <formula>NOT(ISERROR(SEARCH(" 1 - Zona de riesgo Baja",AP50)))</formula>
    </cfRule>
  </conditionalFormatting>
  <conditionalFormatting sqref="AP44">
    <cfRule type="containsText" dxfId="528" priority="320" operator="containsText" text="25 - Zona de riesgo Extrema">
      <formula>NOT(ISERROR(SEARCH("25 - Zona de riesgo Extrema",AP44)))</formula>
    </cfRule>
    <cfRule type="containsText" dxfId="527" priority="321" operator="containsText" text="10 - Zona de riesgo Alta">
      <formula>NOT(ISERROR(SEARCH("10 - Zona de riesgo Alta",AP44)))</formula>
    </cfRule>
    <cfRule type="containsText" dxfId="526" priority="322" operator="containsText" text="5 - Zona de riesgo Alta">
      <formula>NOT(ISERROR(SEARCH("5 - Zona de riesgo Alta",AP44)))</formula>
    </cfRule>
    <cfRule type="containsText" dxfId="525" priority="323" operator="containsText" text="20 - Zona de riesgo Extrema">
      <formula>NOT(ISERROR(SEARCH("20 - Zona de riesgo Extrema",AP44)))</formula>
    </cfRule>
    <cfRule type="containsText" dxfId="524" priority="324" operator="containsText" text="16 - Zona de riesgo Extrema">
      <formula>NOT(ISERROR(SEARCH("16 - Zona de riesgo Extrema",AP44)))</formula>
    </cfRule>
    <cfRule type="containsText" dxfId="523" priority="325" operator="containsText" text="12 - Zona de riesgo Alta">
      <formula>NOT(ISERROR(SEARCH("12 - Zona de riesgo Alta",AP44)))</formula>
    </cfRule>
    <cfRule type="containsText" dxfId="522" priority="326" operator="containsText" text="4 - Zona de riesgo Moderada">
      <formula>NOT(ISERROR(SEARCH("4 - Zona de riesgo Moderada",AP44)))</formula>
    </cfRule>
    <cfRule type="containsText" dxfId="521" priority="327" operator="containsText" text="15 - Zona de riesgo Extrema">
      <formula>NOT(ISERROR(SEARCH("15 - Zona de riesgo Extrema",AP44)))</formula>
    </cfRule>
    <cfRule type="containsText" dxfId="520" priority="328" operator="containsText" text="12 - Zona de riesgo Extrema">
      <formula>NOT(ISERROR(SEARCH("12 - Zona de riesgo Extrema",AP44)))</formula>
    </cfRule>
    <cfRule type="containsText" dxfId="519" priority="329" operator="containsText" text="9 - Zona de riesgo Alta">
      <formula>NOT(ISERROR(SEARCH("9 - Zona de riesgo Alta",AP44)))</formula>
    </cfRule>
    <cfRule type="containsText" dxfId="518" priority="330" operator="containsText" text="6 - Zona de riesgo Moderada">
      <formula>NOT(ISERROR(SEARCH("6 - Zona de riesgo Moderada",AP44)))</formula>
    </cfRule>
    <cfRule type="containsText" dxfId="517" priority="331" operator="containsText" text="3 - Zona de riesgo Baja">
      <formula>NOT(ISERROR(SEARCH("3 - Zona de riesgo Baja",AP44)))</formula>
    </cfRule>
    <cfRule type="containsText" dxfId="516" priority="332" operator="containsText" text="10 - Zona de riesgo Extrema">
      <formula>NOT(ISERROR(SEARCH("10 - Zona de riesgo Extrema",AP44)))</formula>
    </cfRule>
    <cfRule type="containsText" dxfId="515" priority="333" operator="containsText" text="8 - Zona de riesgo Alta">
      <formula>NOT(ISERROR(SEARCH("8 - Zona de riesgo Alta",AP44)))</formula>
    </cfRule>
    <cfRule type="containsText" dxfId="514" priority="334" operator="containsText" text="6 - Zona de riesgo Moderada">
      <formula>NOT(ISERROR(SEARCH("6 - Zona de riesgo Moderada",AP44)))</formula>
    </cfRule>
    <cfRule type="containsText" dxfId="513" priority="335" operator="containsText" text="4 - Zona de riesgo Baja">
      <formula>NOT(ISERROR(SEARCH("4 - Zona de riesgo Baja",AP44)))</formula>
    </cfRule>
    <cfRule type="containsText" dxfId="512" priority="336" operator="containsText" text="5 - Zona de riesgo Extrema">
      <formula>NOT(ISERROR(SEARCH("5 - Zona de riesgo Extrema",AP44)))</formula>
    </cfRule>
    <cfRule type="containsText" dxfId="511" priority="337" operator="containsText" text="4 - Zona de riesgo Alta">
      <formula>NOT(ISERROR(SEARCH("4 - Zona de riesgo Alta",AP44)))</formula>
    </cfRule>
    <cfRule type="containsText" dxfId="510" priority="338" operator="containsText" text="3 - Zona de riesgo Moderada">
      <formula>NOT(ISERROR(SEARCH("3 - Zona de riesgo Moderada",AP44)))</formula>
    </cfRule>
    <cfRule type="containsText" dxfId="509" priority="339" operator="containsText" text="2 - Zona de riesgo Baja">
      <formula>NOT(ISERROR(SEARCH("2 - Zona de riesgo Baja",AP44)))</formula>
    </cfRule>
    <cfRule type="containsText" dxfId="508" priority="340" operator="containsText" text=" 1 - Zona de riesgo Baja">
      <formula>NOT(ISERROR(SEARCH(" 1 - Zona de riesgo Baja",AP44)))</formula>
    </cfRule>
  </conditionalFormatting>
  <conditionalFormatting sqref="AP45">
    <cfRule type="containsText" dxfId="507" priority="299" operator="containsText" text="25 - Zona de riesgo Extrema">
      <formula>NOT(ISERROR(SEARCH("25 - Zona de riesgo Extrema",AP45)))</formula>
    </cfRule>
    <cfRule type="containsText" dxfId="506" priority="300" operator="containsText" text="10 - Zona de riesgo Alta">
      <formula>NOT(ISERROR(SEARCH("10 - Zona de riesgo Alta",AP45)))</formula>
    </cfRule>
    <cfRule type="containsText" dxfId="505" priority="301" operator="containsText" text="5 - Zona de riesgo Alta">
      <formula>NOT(ISERROR(SEARCH("5 - Zona de riesgo Alta",AP45)))</formula>
    </cfRule>
    <cfRule type="containsText" dxfId="504" priority="302" operator="containsText" text="20 - Zona de riesgo Extrema">
      <formula>NOT(ISERROR(SEARCH("20 - Zona de riesgo Extrema",AP45)))</formula>
    </cfRule>
    <cfRule type="containsText" dxfId="503" priority="303" operator="containsText" text="16 - Zona de riesgo Extrema">
      <formula>NOT(ISERROR(SEARCH("16 - Zona de riesgo Extrema",AP45)))</formula>
    </cfRule>
    <cfRule type="containsText" dxfId="502" priority="304" operator="containsText" text="12 - Zona de riesgo Alta">
      <formula>NOT(ISERROR(SEARCH("12 - Zona de riesgo Alta",AP45)))</formula>
    </cfRule>
    <cfRule type="containsText" dxfId="501" priority="305" operator="containsText" text="4 - Zona de riesgo Moderada">
      <formula>NOT(ISERROR(SEARCH("4 - Zona de riesgo Moderada",AP45)))</formula>
    </cfRule>
    <cfRule type="containsText" dxfId="500" priority="306" operator="containsText" text="15 - Zona de riesgo Extrema">
      <formula>NOT(ISERROR(SEARCH("15 - Zona de riesgo Extrema",AP45)))</formula>
    </cfRule>
    <cfRule type="containsText" dxfId="499" priority="307" operator="containsText" text="12 - Zona de riesgo Extrema">
      <formula>NOT(ISERROR(SEARCH("12 - Zona de riesgo Extrema",AP45)))</formula>
    </cfRule>
    <cfRule type="containsText" dxfId="498" priority="308" operator="containsText" text="9 - Zona de riesgo Alta">
      <formula>NOT(ISERROR(SEARCH("9 - Zona de riesgo Alta",AP45)))</formula>
    </cfRule>
    <cfRule type="containsText" dxfId="497" priority="309" operator="containsText" text="6 - Zona de riesgo Moderada">
      <formula>NOT(ISERROR(SEARCH("6 - Zona de riesgo Moderada",AP45)))</formula>
    </cfRule>
    <cfRule type="containsText" dxfId="496" priority="310" operator="containsText" text="3 - Zona de riesgo Baja">
      <formula>NOT(ISERROR(SEARCH("3 - Zona de riesgo Baja",AP45)))</formula>
    </cfRule>
    <cfRule type="containsText" dxfId="495" priority="311" operator="containsText" text="10 - Zona de riesgo Extrema">
      <formula>NOT(ISERROR(SEARCH("10 - Zona de riesgo Extrema",AP45)))</formula>
    </cfRule>
    <cfRule type="containsText" dxfId="494" priority="312" operator="containsText" text="8 - Zona de riesgo Alta">
      <formula>NOT(ISERROR(SEARCH("8 - Zona de riesgo Alta",AP45)))</formula>
    </cfRule>
    <cfRule type="containsText" dxfId="493" priority="313" operator="containsText" text="6 - Zona de riesgo Moderada">
      <formula>NOT(ISERROR(SEARCH("6 - Zona de riesgo Moderada",AP45)))</formula>
    </cfRule>
    <cfRule type="containsText" dxfId="492" priority="314" operator="containsText" text="4 - Zona de riesgo Baja">
      <formula>NOT(ISERROR(SEARCH("4 - Zona de riesgo Baja",AP45)))</formula>
    </cfRule>
    <cfRule type="containsText" dxfId="491" priority="315" operator="containsText" text="5 - Zona de riesgo Extrema">
      <formula>NOT(ISERROR(SEARCH("5 - Zona de riesgo Extrema",AP45)))</formula>
    </cfRule>
    <cfRule type="containsText" dxfId="490" priority="316" operator="containsText" text="4 - Zona de riesgo Alta">
      <formula>NOT(ISERROR(SEARCH("4 - Zona de riesgo Alta",AP45)))</formula>
    </cfRule>
    <cfRule type="containsText" dxfId="489" priority="317" operator="containsText" text="3 - Zona de riesgo Moderada">
      <formula>NOT(ISERROR(SEARCH("3 - Zona de riesgo Moderada",AP45)))</formula>
    </cfRule>
    <cfRule type="containsText" dxfId="488" priority="318" operator="containsText" text="2 - Zona de riesgo Baja">
      <formula>NOT(ISERROR(SEARCH("2 - Zona de riesgo Baja",AP45)))</formula>
    </cfRule>
    <cfRule type="containsText" dxfId="487" priority="319" operator="containsText" text=" 1 - Zona de riesgo Baja">
      <formula>NOT(ISERROR(SEARCH(" 1 - Zona de riesgo Baja",AP45)))</formula>
    </cfRule>
  </conditionalFormatting>
  <conditionalFormatting sqref="AP51">
    <cfRule type="containsText" dxfId="486" priority="278" operator="containsText" text="25 - Zona de riesgo Extrema">
      <formula>NOT(ISERROR(SEARCH("25 - Zona de riesgo Extrema",AP51)))</formula>
    </cfRule>
    <cfRule type="containsText" dxfId="485" priority="279" operator="containsText" text="10 - Zona de riesgo Alta">
      <formula>NOT(ISERROR(SEARCH("10 - Zona de riesgo Alta",AP51)))</formula>
    </cfRule>
    <cfRule type="containsText" dxfId="484" priority="280" operator="containsText" text="5 - Zona de riesgo Alta">
      <formula>NOT(ISERROR(SEARCH("5 - Zona de riesgo Alta",AP51)))</formula>
    </cfRule>
    <cfRule type="containsText" dxfId="483" priority="281" operator="containsText" text="20 - Zona de riesgo Extrema">
      <formula>NOT(ISERROR(SEARCH("20 - Zona de riesgo Extrema",AP51)))</formula>
    </cfRule>
    <cfRule type="containsText" dxfId="482" priority="282" operator="containsText" text="16 - Zona de riesgo Extrema">
      <formula>NOT(ISERROR(SEARCH("16 - Zona de riesgo Extrema",AP51)))</formula>
    </cfRule>
    <cfRule type="containsText" dxfId="481" priority="283" operator="containsText" text="12 - Zona de riesgo Alta">
      <formula>NOT(ISERROR(SEARCH("12 - Zona de riesgo Alta",AP51)))</formula>
    </cfRule>
    <cfRule type="containsText" dxfId="480" priority="284" operator="containsText" text="4 - Zona de riesgo Moderada">
      <formula>NOT(ISERROR(SEARCH("4 - Zona de riesgo Moderada",AP51)))</formula>
    </cfRule>
    <cfRule type="containsText" dxfId="479" priority="285" operator="containsText" text="15 - Zona de riesgo Extrema">
      <formula>NOT(ISERROR(SEARCH("15 - Zona de riesgo Extrema",AP51)))</formula>
    </cfRule>
    <cfRule type="containsText" dxfId="478" priority="286" operator="containsText" text="12 - Zona de riesgo Extrema">
      <formula>NOT(ISERROR(SEARCH("12 - Zona de riesgo Extrema",AP51)))</formula>
    </cfRule>
    <cfRule type="containsText" dxfId="477" priority="287" operator="containsText" text="9 - Zona de riesgo Alta">
      <formula>NOT(ISERROR(SEARCH("9 - Zona de riesgo Alta",AP51)))</formula>
    </cfRule>
    <cfRule type="containsText" dxfId="476" priority="288" operator="containsText" text="6 - Zona de riesgo Moderada">
      <formula>NOT(ISERROR(SEARCH("6 - Zona de riesgo Moderada",AP51)))</formula>
    </cfRule>
    <cfRule type="containsText" dxfId="475" priority="289" operator="containsText" text="3 - Zona de riesgo Baja">
      <formula>NOT(ISERROR(SEARCH("3 - Zona de riesgo Baja",AP51)))</formula>
    </cfRule>
    <cfRule type="containsText" dxfId="474" priority="290" operator="containsText" text="10 - Zona de riesgo Extrema">
      <formula>NOT(ISERROR(SEARCH("10 - Zona de riesgo Extrema",AP51)))</formula>
    </cfRule>
    <cfRule type="containsText" dxfId="473" priority="291" operator="containsText" text="8 - Zona de riesgo Alta">
      <formula>NOT(ISERROR(SEARCH("8 - Zona de riesgo Alta",AP51)))</formula>
    </cfRule>
    <cfRule type="containsText" dxfId="472" priority="292" operator="containsText" text="6 - Zona de riesgo Moderada">
      <formula>NOT(ISERROR(SEARCH("6 - Zona de riesgo Moderada",AP51)))</formula>
    </cfRule>
    <cfRule type="containsText" dxfId="471" priority="293" operator="containsText" text="4 - Zona de riesgo Baja">
      <formula>NOT(ISERROR(SEARCH("4 - Zona de riesgo Baja",AP51)))</formula>
    </cfRule>
    <cfRule type="containsText" dxfId="470" priority="294" operator="containsText" text="5 - Zona de riesgo Extrema">
      <formula>NOT(ISERROR(SEARCH("5 - Zona de riesgo Extrema",AP51)))</formula>
    </cfRule>
    <cfRule type="containsText" dxfId="469" priority="295" operator="containsText" text="4 - Zona de riesgo Alta">
      <formula>NOT(ISERROR(SEARCH("4 - Zona de riesgo Alta",AP51)))</formula>
    </cfRule>
    <cfRule type="containsText" dxfId="468" priority="296" operator="containsText" text="3 - Zona de riesgo Moderada">
      <formula>NOT(ISERROR(SEARCH("3 - Zona de riesgo Moderada",AP51)))</formula>
    </cfRule>
    <cfRule type="containsText" dxfId="467" priority="297" operator="containsText" text="2 - Zona de riesgo Baja">
      <formula>NOT(ISERROR(SEARCH("2 - Zona de riesgo Baja",AP51)))</formula>
    </cfRule>
    <cfRule type="containsText" dxfId="466" priority="298" operator="containsText" text=" 1 - Zona de riesgo Baja">
      <formula>NOT(ISERROR(SEARCH(" 1 - Zona de riesgo Baja",AP51)))</formula>
    </cfRule>
  </conditionalFormatting>
  <conditionalFormatting sqref="AP68">
    <cfRule type="containsText" dxfId="465" priority="215" operator="containsText" text="25 - Zona de riesgo Extrema">
      <formula>NOT(ISERROR(SEARCH("25 - Zona de riesgo Extrema",AP68)))</formula>
    </cfRule>
    <cfRule type="containsText" dxfId="464" priority="216" operator="containsText" text="10 - Zona de riesgo Alta">
      <formula>NOT(ISERROR(SEARCH("10 - Zona de riesgo Alta",AP68)))</formula>
    </cfRule>
    <cfRule type="containsText" dxfId="463" priority="217" operator="containsText" text="5 - Zona de riesgo Alta">
      <formula>NOT(ISERROR(SEARCH("5 - Zona de riesgo Alta",AP68)))</formula>
    </cfRule>
    <cfRule type="containsText" dxfId="462" priority="218" operator="containsText" text="20 - Zona de riesgo Extrema">
      <formula>NOT(ISERROR(SEARCH("20 - Zona de riesgo Extrema",AP68)))</formula>
    </cfRule>
    <cfRule type="containsText" dxfId="461" priority="219" operator="containsText" text="16 - Zona de riesgo Extrema">
      <formula>NOT(ISERROR(SEARCH("16 - Zona de riesgo Extrema",AP68)))</formula>
    </cfRule>
    <cfRule type="containsText" dxfId="460" priority="220" operator="containsText" text="12 - Zona de riesgo Alta">
      <formula>NOT(ISERROR(SEARCH("12 - Zona de riesgo Alta",AP68)))</formula>
    </cfRule>
    <cfRule type="containsText" dxfId="459" priority="221" operator="containsText" text="4 - Zona de riesgo Moderada">
      <formula>NOT(ISERROR(SEARCH("4 - Zona de riesgo Moderada",AP68)))</formula>
    </cfRule>
    <cfRule type="containsText" dxfId="458" priority="222" operator="containsText" text="15 - Zona de riesgo Extrema">
      <formula>NOT(ISERROR(SEARCH("15 - Zona de riesgo Extrema",AP68)))</formula>
    </cfRule>
    <cfRule type="containsText" dxfId="457" priority="223" operator="containsText" text="12 - Zona de riesgo Extrema">
      <formula>NOT(ISERROR(SEARCH("12 - Zona de riesgo Extrema",AP68)))</formula>
    </cfRule>
    <cfRule type="containsText" dxfId="456" priority="224" operator="containsText" text="9 - Zona de riesgo Alta">
      <formula>NOT(ISERROR(SEARCH("9 - Zona de riesgo Alta",AP68)))</formula>
    </cfRule>
    <cfRule type="containsText" dxfId="455" priority="225" operator="containsText" text="6 - Zona de riesgo Moderada">
      <formula>NOT(ISERROR(SEARCH("6 - Zona de riesgo Moderada",AP68)))</formula>
    </cfRule>
    <cfRule type="containsText" dxfId="454" priority="226" operator="containsText" text="3 - Zona de riesgo Baja">
      <formula>NOT(ISERROR(SEARCH("3 - Zona de riesgo Baja",AP68)))</formula>
    </cfRule>
    <cfRule type="containsText" dxfId="453" priority="227" operator="containsText" text="10 - Zona de riesgo Extrema">
      <formula>NOT(ISERROR(SEARCH("10 - Zona de riesgo Extrema",AP68)))</formula>
    </cfRule>
    <cfRule type="containsText" dxfId="452" priority="228" operator="containsText" text="8 - Zona de riesgo Alta">
      <formula>NOT(ISERROR(SEARCH("8 - Zona de riesgo Alta",AP68)))</formula>
    </cfRule>
    <cfRule type="containsText" dxfId="451" priority="229" operator="containsText" text="6 - Zona de riesgo Moderada">
      <formula>NOT(ISERROR(SEARCH("6 - Zona de riesgo Moderada",AP68)))</formula>
    </cfRule>
    <cfRule type="containsText" dxfId="450" priority="230" operator="containsText" text="4 - Zona de riesgo Baja">
      <formula>NOT(ISERROR(SEARCH("4 - Zona de riesgo Baja",AP68)))</formula>
    </cfRule>
    <cfRule type="containsText" dxfId="449" priority="231" operator="containsText" text="5 - Zona de riesgo Extrema">
      <formula>NOT(ISERROR(SEARCH("5 - Zona de riesgo Extrema",AP68)))</formula>
    </cfRule>
    <cfRule type="containsText" dxfId="448" priority="232" operator="containsText" text="4 - Zona de riesgo Alta">
      <formula>NOT(ISERROR(SEARCH("4 - Zona de riesgo Alta",AP68)))</formula>
    </cfRule>
    <cfRule type="containsText" dxfId="447" priority="233" operator="containsText" text="3 - Zona de riesgo Moderada">
      <formula>NOT(ISERROR(SEARCH("3 - Zona de riesgo Moderada",AP68)))</formula>
    </cfRule>
    <cfRule type="containsText" dxfId="446" priority="234" operator="containsText" text="2 - Zona de riesgo Baja">
      <formula>NOT(ISERROR(SEARCH("2 - Zona de riesgo Baja",AP68)))</formula>
    </cfRule>
    <cfRule type="containsText" dxfId="445" priority="235" operator="containsText" text=" 1 - Zona de riesgo Baja">
      <formula>NOT(ISERROR(SEARCH(" 1 - Zona de riesgo Baja",AP68)))</formula>
    </cfRule>
  </conditionalFormatting>
  <conditionalFormatting sqref="AP64 AP66">
    <cfRule type="containsText" dxfId="444" priority="257" operator="containsText" text="25 - Zona de riesgo Extrema">
      <formula>NOT(ISERROR(SEARCH("25 - Zona de riesgo Extrema",AP64)))</formula>
    </cfRule>
    <cfRule type="containsText" dxfId="443" priority="258" operator="containsText" text="10 - Zona de riesgo Alta">
      <formula>NOT(ISERROR(SEARCH("10 - Zona de riesgo Alta",AP64)))</formula>
    </cfRule>
    <cfRule type="containsText" dxfId="442" priority="259" operator="containsText" text="5 - Zona de riesgo Alta">
      <formula>NOT(ISERROR(SEARCH("5 - Zona de riesgo Alta",AP64)))</formula>
    </cfRule>
    <cfRule type="containsText" dxfId="441" priority="260" operator="containsText" text="20 - Zona de riesgo Extrema">
      <formula>NOT(ISERROR(SEARCH("20 - Zona de riesgo Extrema",AP64)))</formula>
    </cfRule>
    <cfRule type="containsText" dxfId="440" priority="261" operator="containsText" text="16 - Zona de riesgo Extrema">
      <formula>NOT(ISERROR(SEARCH("16 - Zona de riesgo Extrema",AP64)))</formula>
    </cfRule>
    <cfRule type="containsText" dxfId="439" priority="262" operator="containsText" text="12 - Zona de riesgo Alta">
      <formula>NOT(ISERROR(SEARCH("12 - Zona de riesgo Alta",AP64)))</formula>
    </cfRule>
    <cfRule type="containsText" dxfId="438" priority="263" operator="containsText" text="4 - Zona de riesgo Moderada">
      <formula>NOT(ISERROR(SEARCH("4 - Zona de riesgo Moderada",AP64)))</formula>
    </cfRule>
    <cfRule type="containsText" dxfId="437" priority="264" operator="containsText" text="15 - Zona de riesgo Extrema">
      <formula>NOT(ISERROR(SEARCH("15 - Zona de riesgo Extrema",AP64)))</formula>
    </cfRule>
    <cfRule type="containsText" dxfId="436" priority="265" operator="containsText" text="12 - Zona de riesgo Extrema">
      <formula>NOT(ISERROR(SEARCH("12 - Zona de riesgo Extrema",AP64)))</formula>
    </cfRule>
    <cfRule type="containsText" dxfId="435" priority="266" operator="containsText" text="9 - Zona de riesgo Alta">
      <formula>NOT(ISERROR(SEARCH("9 - Zona de riesgo Alta",AP64)))</formula>
    </cfRule>
    <cfRule type="containsText" dxfId="434" priority="267" operator="containsText" text="6 - Zona de riesgo Moderada">
      <formula>NOT(ISERROR(SEARCH("6 - Zona de riesgo Moderada",AP64)))</formula>
    </cfRule>
    <cfRule type="containsText" dxfId="433" priority="268" operator="containsText" text="3 - Zona de riesgo Baja">
      <formula>NOT(ISERROR(SEARCH("3 - Zona de riesgo Baja",AP64)))</formula>
    </cfRule>
    <cfRule type="containsText" dxfId="432" priority="269" operator="containsText" text="10 - Zona de riesgo Extrema">
      <formula>NOT(ISERROR(SEARCH("10 - Zona de riesgo Extrema",AP64)))</formula>
    </cfRule>
    <cfRule type="containsText" dxfId="431" priority="270" operator="containsText" text="8 - Zona de riesgo Alta">
      <formula>NOT(ISERROR(SEARCH("8 - Zona de riesgo Alta",AP64)))</formula>
    </cfRule>
    <cfRule type="containsText" dxfId="430" priority="271" operator="containsText" text="6 - Zona de riesgo Moderada">
      <formula>NOT(ISERROR(SEARCH("6 - Zona de riesgo Moderada",AP64)))</formula>
    </cfRule>
    <cfRule type="containsText" dxfId="429" priority="272" operator="containsText" text="4 - Zona de riesgo Baja">
      <formula>NOT(ISERROR(SEARCH("4 - Zona de riesgo Baja",AP64)))</formula>
    </cfRule>
    <cfRule type="containsText" dxfId="428" priority="273" operator="containsText" text="5 - Zona de riesgo Extrema">
      <formula>NOT(ISERROR(SEARCH("5 - Zona de riesgo Extrema",AP64)))</formula>
    </cfRule>
    <cfRule type="containsText" dxfId="427" priority="274" operator="containsText" text="4 - Zona de riesgo Alta">
      <formula>NOT(ISERROR(SEARCH("4 - Zona de riesgo Alta",AP64)))</formula>
    </cfRule>
    <cfRule type="containsText" dxfId="426" priority="275" operator="containsText" text="3 - Zona de riesgo Moderada">
      <formula>NOT(ISERROR(SEARCH("3 - Zona de riesgo Moderada",AP64)))</formula>
    </cfRule>
    <cfRule type="containsText" dxfId="425" priority="276" operator="containsText" text="2 - Zona de riesgo Baja">
      <formula>NOT(ISERROR(SEARCH("2 - Zona de riesgo Baja",AP64)))</formula>
    </cfRule>
    <cfRule type="containsText" dxfId="424" priority="277" operator="containsText" text=" 1 - Zona de riesgo Baja">
      <formula>NOT(ISERROR(SEARCH(" 1 - Zona de riesgo Baja",AP64)))</formula>
    </cfRule>
  </conditionalFormatting>
  <conditionalFormatting sqref="AP65">
    <cfRule type="containsText" dxfId="423" priority="236" operator="containsText" text="25 - Zona de riesgo Extrema">
      <formula>NOT(ISERROR(SEARCH("25 - Zona de riesgo Extrema",AP65)))</formula>
    </cfRule>
    <cfRule type="containsText" dxfId="422" priority="237" operator="containsText" text="10 - Zona de riesgo Alta">
      <formula>NOT(ISERROR(SEARCH("10 - Zona de riesgo Alta",AP65)))</formula>
    </cfRule>
    <cfRule type="containsText" dxfId="421" priority="238" operator="containsText" text="5 - Zona de riesgo Alta">
      <formula>NOT(ISERROR(SEARCH("5 - Zona de riesgo Alta",AP65)))</formula>
    </cfRule>
    <cfRule type="containsText" dxfId="420" priority="239" operator="containsText" text="20 - Zona de riesgo Extrema">
      <formula>NOT(ISERROR(SEARCH("20 - Zona de riesgo Extrema",AP65)))</formula>
    </cfRule>
    <cfRule type="containsText" dxfId="419" priority="240" operator="containsText" text="16 - Zona de riesgo Extrema">
      <formula>NOT(ISERROR(SEARCH("16 - Zona de riesgo Extrema",AP65)))</formula>
    </cfRule>
    <cfRule type="containsText" dxfId="418" priority="241" operator="containsText" text="12 - Zona de riesgo Alta">
      <formula>NOT(ISERROR(SEARCH("12 - Zona de riesgo Alta",AP65)))</formula>
    </cfRule>
    <cfRule type="containsText" dxfId="417" priority="242" operator="containsText" text="4 - Zona de riesgo Moderada">
      <formula>NOT(ISERROR(SEARCH("4 - Zona de riesgo Moderada",AP65)))</formula>
    </cfRule>
    <cfRule type="containsText" dxfId="416" priority="243" operator="containsText" text="15 - Zona de riesgo Extrema">
      <formula>NOT(ISERROR(SEARCH("15 - Zona de riesgo Extrema",AP65)))</formula>
    </cfRule>
    <cfRule type="containsText" dxfId="415" priority="244" operator="containsText" text="12 - Zona de riesgo Extrema">
      <formula>NOT(ISERROR(SEARCH("12 - Zona de riesgo Extrema",AP65)))</formula>
    </cfRule>
    <cfRule type="containsText" dxfId="414" priority="245" operator="containsText" text="9 - Zona de riesgo Alta">
      <formula>NOT(ISERROR(SEARCH("9 - Zona de riesgo Alta",AP65)))</formula>
    </cfRule>
    <cfRule type="containsText" dxfId="413" priority="246" operator="containsText" text="6 - Zona de riesgo Moderada">
      <formula>NOT(ISERROR(SEARCH("6 - Zona de riesgo Moderada",AP65)))</formula>
    </cfRule>
    <cfRule type="containsText" dxfId="412" priority="247" operator="containsText" text="3 - Zona de riesgo Baja">
      <formula>NOT(ISERROR(SEARCH("3 - Zona de riesgo Baja",AP65)))</formula>
    </cfRule>
    <cfRule type="containsText" dxfId="411" priority="248" operator="containsText" text="10 - Zona de riesgo Extrema">
      <formula>NOT(ISERROR(SEARCH("10 - Zona de riesgo Extrema",AP65)))</formula>
    </cfRule>
    <cfRule type="containsText" dxfId="410" priority="249" operator="containsText" text="8 - Zona de riesgo Alta">
      <formula>NOT(ISERROR(SEARCH("8 - Zona de riesgo Alta",AP65)))</formula>
    </cfRule>
    <cfRule type="containsText" dxfId="409" priority="250" operator="containsText" text="6 - Zona de riesgo Moderada">
      <formula>NOT(ISERROR(SEARCH("6 - Zona de riesgo Moderada",AP65)))</formula>
    </cfRule>
    <cfRule type="containsText" dxfId="408" priority="251" operator="containsText" text="4 - Zona de riesgo Baja">
      <formula>NOT(ISERROR(SEARCH("4 - Zona de riesgo Baja",AP65)))</formula>
    </cfRule>
    <cfRule type="containsText" dxfId="407" priority="252" operator="containsText" text="5 - Zona de riesgo Extrema">
      <formula>NOT(ISERROR(SEARCH("5 - Zona de riesgo Extrema",AP65)))</formula>
    </cfRule>
    <cfRule type="containsText" dxfId="406" priority="253" operator="containsText" text="4 - Zona de riesgo Alta">
      <formula>NOT(ISERROR(SEARCH("4 - Zona de riesgo Alta",AP65)))</formula>
    </cfRule>
    <cfRule type="containsText" dxfId="405" priority="254" operator="containsText" text="3 - Zona de riesgo Moderada">
      <formula>NOT(ISERROR(SEARCH("3 - Zona de riesgo Moderada",AP65)))</formula>
    </cfRule>
    <cfRule type="containsText" dxfId="404" priority="255" operator="containsText" text="2 - Zona de riesgo Baja">
      <formula>NOT(ISERROR(SEARCH("2 - Zona de riesgo Baja",AP65)))</formula>
    </cfRule>
    <cfRule type="containsText" dxfId="403" priority="256" operator="containsText" text=" 1 - Zona de riesgo Baja">
      <formula>NOT(ISERROR(SEARCH(" 1 - Zona de riesgo Baja",AP65)))</formula>
    </cfRule>
  </conditionalFormatting>
  <conditionalFormatting sqref="AP28">
    <cfRule type="containsText" dxfId="402" priority="191" operator="containsText" text="25 - Zona de riesgo Extrema">
      <formula>NOT(ISERROR(SEARCH("25 - Zona de riesgo Extrema",AP28)))</formula>
    </cfRule>
    <cfRule type="containsText" dxfId="401" priority="192" operator="containsText" text="10 - Zona de riesgo Alta">
      <formula>NOT(ISERROR(SEARCH("10 - Zona de riesgo Alta",AP28)))</formula>
    </cfRule>
    <cfRule type="containsText" dxfId="400" priority="193" operator="containsText" text="5 - Zona de riesgo Alta">
      <formula>NOT(ISERROR(SEARCH("5 - Zona de riesgo Alta",AP28)))</formula>
    </cfRule>
    <cfRule type="containsText" dxfId="399" priority="194" operator="containsText" text="20 - Zona de riesgo Extrema">
      <formula>NOT(ISERROR(SEARCH("20 - Zona de riesgo Extrema",AP28)))</formula>
    </cfRule>
    <cfRule type="containsText" dxfId="398" priority="195" operator="containsText" text="16 - Zona de riesgo Extrema">
      <formula>NOT(ISERROR(SEARCH("16 - Zona de riesgo Extrema",AP28)))</formula>
    </cfRule>
    <cfRule type="containsText" dxfId="397" priority="196" operator="containsText" text="12 - Zona de riesgo Alta">
      <formula>NOT(ISERROR(SEARCH("12 - Zona de riesgo Alta",AP28)))</formula>
    </cfRule>
    <cfRule type="containsText" dxfId="396" priority="197" operator="containsText" text="4 - Zona de riesgo Moderada">
      <formula>NOT(ISERROR(SEARCH("4 - Zona de riesgo Moderada",AP28)))</formula>
    </cfRule>
    <cfRule type="containsText" dxfId="395" priority="198" operator="containsText" text="15 - Zona de riesgo Extrema">
      <formula>NOT(ISERROR(SEARCH("15 - Zona de riesgo Extrema",AP28)))</formula>
    </cfRule>
    <cfRule type="containsText" dxfId="394" priority="199" operator="containsText" text="12 - Zona de riesgo Extrema">
      <formula>NOT(ISERROR(SEARCH("12 - Zona de riesgo Extrema",AP28)))</formula>
    </cfRule>
    <cfRule type="containsText" dxfId="393" priority="200" operator="containsText" text="9 - Zona de riesgo Alta">
      <formula>NOT(ISERROR(SEARCH("9 - Zona de riesgo Alta",AP28)))</formula>
    </cfRule>
    <cfRule type="containsText" dxfId="392" priority="201" operator="containsText" text="6 - Zona de riesgo Moderada">
      <formula>NOT(ISERROR(SEARCH("6 - Zona de riesgo Moderada",AP28)))</formula>
    </cfRule>
    <cfRule type="containsText" dxfId="391" priority="202" operator="containsText" text="3 - Zona de riesgo Baja">
      <formula>NOT(ISERROR(SEARCH("3 - Zona de riesgo Baja",AP28)))</formula>
    </cfRule>
    <cfRule type="containsText" dxfId="390" priority="203" operator="containsText" text="10 - Zona de riesgo Extrema">
      <formula>NOT(ISERROR(SEARCH("10 - Zona de riesgo Extrema",AP28)))</formula>
    </cfRule>
    <cfRule type="containsText" dxfId="389" priority="204" operator="containsText" text="8 - Zona de riesgo Alta">
      <formula>NOT(ISERROR(SEARCH("8 - Zona de riesgo Alta",AP28)))</formula>
    </cfRule>
    <cfRule type="containsText" dxfId="388" priority="205" operator="containsText" text="6 - Zona de riesgo Moderada">
      <formula>NOT(ISERROR(SEARCH("6 - Zona de riesgo Moderada",AP28)))</formula>
    </cfRule>
    <cfRule type="containsText" dxfId="387" priority="206" operator="containsText" text="4 - Zona de riesgo Baja">
      <formula>NOT(ISERROR(SEARCH("4 - Zona de riesgo Baja",AP28)))</formula>
    </cfRule>
    <cfRule type="containsText" dxfId="386" priority="207" operator="containsText" text="5 - Zona de riesgo Extrema">
      <formula>NOT(ISERROR(SEARCH("5 - Zona de riesgo Extrema",AP28)))</formula>
    </cfRule>
    <cfRule type="containsText" dxfId="385" priority="208" operator="containsText" text="4 - Zona de riesgo Alta">
      <formula>NOT(ISERROR(SEARCH("4 - Zona de riesgo Alta",AP28)))</formula>
    </cfRule>
    <cfRule type="containsText" dxfId="384" priority="209" operator="containsText" text="3 - Zona de riesgo Moderada">
      <formula>NOT(ISERROR(SEARCH("3 - Zona de riesgo Moderada",AP28)))</formula>
    </cfRule>
    <cfRule type="containsText" dxfId="383" priority="210" operator="containsText" text="2 - Zona de riesgo Baja">
      <formula>NOT(ISERROR(SEARCH("2 - Zona de riesgo Baja",AP28)))</formula>
    </cfRule>
    <cfRule type="containsText" dxfId="382" priority="211" operator="containsText" text=" 1 - Zona de riesgo Baja">
      <formula>NOT(ISERROR(SEARCH(" 1 - Zona de riesgo Baja",AP28)))</formula>
    </cfRule>
  </conditionalFormatting>
  <conditionalFormatting sqref="V16 V28">
    <cfRule type="containsText" dxfId="381" priority="149" operator="containsText" text="25 - Zona de riesgo Extrema">
      <formula>NOT(ISERROR(SEARCH("25 - Zona de riesgo Extrema",V16)))</formula>
    </cfRule>
    <cfRule type="containsText" dxfId="380" priority="150" operator="containsText" text="10 - Zona de riesgo Alta">
      <formula>NOT(ISERROR(SEARCH("10 - Zona de riesgo Alta",V16)))</formula>
    </cfRule>
    <cfRule type="containsText" dxfId="379" priority="151" operator="containsText" text="5 - Zona de riesgo Alta">
      <formula>NOT(ISERROR(SEARCH("5 - Zona de riesgo Alta",V16)))</formula>
    </cfRule>
    <cfRule type="containsText" dxfId="378" priority="152" operator="containsText" text="20 - Zona de riesgo Extrema">
      <formula>NOT(ISERROR(SEARCH("20 - Zona de riesgo Extrema",V16)))</formula>
    </cfRule>
    <cfRule type="containsText" dxfId="377" priority="153" operator="containsText" text="16 - Zona de riesgo Extrema">
      <formula>NOT(ISERROR(SEARCH("16 - Zona de riesgo Extrema",V16)))</formula>
    </cfRule>
    <cfRule type="containsText" dxfId="376" priority="154" operator="containsText" text="12 - Zona de riesgo Alta">
      <formula>NOT(ISERROR(SEARCH("12 - Zona de riesgo Alta",V16)))</formula>
    </cfRule>
    <cfRule type="containsText" dxfId="375" priority="155" operator="containsText" text="4 - Zona de riesgo Moderada">
      <formula>NOT(ISERROR(SEARCH("4 - Zona de riesgo Moderada",V16)))</formula>
    </cfRule>
    <cfRule type="containsText" dxfId="374" priority="156" operator="containsText" text="15 - Zona de riesgo Extrema">
      <formula>NOT(ISERROR(SEARCH("15 - Zona de riesgo Extrema",V16)))</formula>
    </cfRule>
    <cfRule type="containsText" dxfId="373" priority="157" operator="containsText" text="12 - Zona de riesgo Extrema">
      <formula>NOT(ISERROR(SEARCH("12 - Zona de riesgo Extrema",V16)))</formula>
    </cfRule>
    <cfRule type="containsText" dxfId="372" priority="158" operator="containsText" text="9 - Zona de riesgo Alta">
      <formula>NOT(ISERROR(SEARCH("9 - Zona de riesgo Alta",V16)))</formula>
    </cfRule>
    <cfRule type="containsText" dxfId="371" priority="159" operator="containsText" text="6 - Zona de riesgo Moderada">
      <formula>NOT(ISERROR(SEARCH("6 - Zona de riesgo Moderada",V16)))</formula>
    </cfRule>
    <cfRule type="containsText" dxfId="370" priority="160" operator="containsText" text="3 - Zona de riesgo Baja">
      <formula>NOT(ISERROR(SEARCH("3 - Zona de riesgo Baja",V16)))</formula>
    </cfRule>
    <cfRule type="containsText" dxfId="369" priority="161" operator="containsText" text="10 - Zona de riesgo Extrema">
      <formula>NOT(ISERROR(SEARCH("10 - Zona de riesgo Extrema",V16)))</formula>
    </cfRule>
    <cfRule type="containsText" dxfId="368" priority="162" operator="containsText" text="8 - Zona de riesgo Alta">
      <formula>NOT(ISERROR(SEARCH("8 - Zona de riesgo Alta",V16)))</formula>
    </cfRule>
    <cfRule type="containsText" dxfId="367" priority="163" operator="containsText" text="6 - Zona de riesgo Moderada">
      <formula>NOT(ISERROR(SEARCH("6 - Zona de riesgo Moderada",V16)))</formula>
    </cfRule>
    <cfRule type="containsText" dxfId="366" priority="164" operator="containsText" text="4 - Zona de riesgo Baja">
      <formula>NOT(ISERROR(SEARCH("4 - Zona de riesgo Baja",V16)))</formula>
    </cfRule>
    <cfRule type="containsText" dxfId="365" priority="165" operator="containsText" text="5 - Zona de riesgo Extrema">
      <formula>NOT(ISERROR(SEARCH("5 - Zona de riesgo Extrema",V16)))</formula>
    </cfRule>
    <cfRule type="containsText" dxfId="364" priority="166" operator="containsText" text="4 - Zona de riesgo Alta">
      <formula>NOT(ISERROR(SEARCH("4 - Zona de riesgo Alta",V16)))</formula>
    </cfRule>
    <cfRule type="containsText" dxfId="363" priority="167" operator="containsText" text="3 - Zona de riesgo Moderada">
      <formula>NOT(ISERROR(SEARCH("3 - Zona de riesgo Moderada",V16)))</formula>
    </cfRule>
    <cfRule type="containsText" dxfId="362" priority="168" operator="containsText" text="2 - Zona de riesgo Baja">
      <formula>NOT(ISERROR(SEARCH("2 - Zona de riesgo Baja",V16)))</formula>
    </cfRule>
    <cfRule type="containsText" dxfId="361" priority="169" operator="containsText" text=" 1 - Zona de riesgo Baja">
      <formula>NOT(ISERROR(SEARCH(" 1 - Zona de riesgo Baja",V16)))</formula>
    </cfRule>
  </conditionalFormatting>
  <conditionalFormatting sqref="AP16">
    <cfRule type="containsText" dxfId="360" priority="170" operator="containsText" text="25 - Zona de riesgo Extrema">
      <formula>NOT(ISERROR(SEARCH("25 - Zona de riesgo Extrema",AP16)))</formula>
    </cfRule>
    <cfRule type="containsText" dxfId="359" priority="171" operator="containsText" text="10 - Zona de riesgo Alta">
      <formula>NOT(ISERROR(SEARCH("10 - Zona de riesgo Alta",AP16)))</formula>
    </cfRule>
    <cfRule type="containsText" dxfId="358" priority="172" operator="containsText" text="5 - Zona de riesgo Alta">
      <formula>NOT(ISERROR(SEARCH("5 - Zona de riesgo Alta",AP16)))</formula>
    </cfRule>
    <cfRule type="containsText" dxfId="357" priority="173" operator="containsText" text="20 - Zona de riesgo Extrema">
      <formula>NOT(ISERROR(SEARCH("20 - Zona de riesgo Extrema",AP16)))</formula>
    </cfRule>
    <cfRule type="containsText" dxfId="356" priority="174" operator="containsText" text="16 - Zona de riesgo Extrema">
      <formula>NOT(ISERROR(SEARCH("16 - Zona de riesgo Extrema",AP16)))</formula>
    </cfRule>
    <cfRule type="containsText" dxfId="355" priority="175" operator="containsText" text="12 - Zona de riesgo Alta">
      <formula>NOT(ISERROR(SEARCH("12 - Zona de riesgo Alta",AP16)))</formula>
    </cfRule>
    <cfRule type="containsText" dxfId="354" priority="176" operator="containsText" text="4 - Zona de riesgo Moderada">
      <formula>NOT(ISERROR(SEARCH("4 - Zona de riesgo Moderada",AP16)))</formula>
    </cfRule>
    <cfRule type="containsText" dxfId="353" priority="177" operator="containsText" text="15 - Zona de riesgo Extrema">
      <formula>NOT(ISERROR(SEARCH("15 - Zona de riesgo Extrema",AP16)))</formula>
    </cfRule>
    <cfRule type="containsText" dxfId="352" priority="178" operator="containsText" text="12 - Zona de riesgo Extrema">
      <formula>NOT(ISERROR(SEARCH("12 - Zona de riesgo Extrema",AP16)))</formula>
    </cfRule>
    <cfRule type="containsText" dxfId="351" priority="179" operator="containsText" text="9 - Zona de riesgo Alta">
      <formula>NOT(ISERROR(SEARCH("9 - Zona de riesgo Alta",AP16)))</formula>
    </cfRule>
    <cfRule type="containsText" dxfId="350" priority="180" operator="containsText" text="6 - Zona de riesgo Moderada">
      <formula>NOT(ISERROR(SEARCH("6 - Zona de riesgo Moderada",AP16)))</formula>
    </cfRule>
    <cfRule type="containsText" dxfId="349" priority="181" operator="containsText" text="3 - Zona de riesgo Baja">
      <formula>NOT(ISERROR(SEARCH("3 - Zona de riesgo Baja",AP16)))</formula>
    </cfRule>
    <cfRule type="containsText" dxfId="348" priority="182" operator="containsText" text="10 - Zona de riesgo Extrema">
      <formula>NOT(ISERROR(SEARCH("10 - Zona de riesgo Extrema",AP16)))</formula>
    </cfRule>
    <cfRule type="containsText" dxfId="347" priority="183" operator="containsText" text="8 - Zona de riesgo Alta">
      <formula>NOT(ISERROR(SEARCH("8 - Zona de riesgo Alta",AP16)))</formula>
    </cfRule>
    <cfRule type="containsText" dxfId="346" priority="184" operator="containsText" text="6 - Zona de riesgo Moderada">
      <formula>NOT(ISERROR(SEARCH("6 - Zona de riesgo Moderada",AP16)))</formula>
    </cfRule>
    <cfRule type="containsText" dxfId="345" priority="185" operator="containsText" text="4 - Zona de riesgo Baja">
      <formula>NOT(ISERROR(SEARCH("4 - Zona de riesgo Baja",AP16)))</formula>
    </cfRule>
    <cfRule type="containsText" dxfId="344" priority="186" operator="containsText" text="5 - Zona de riesgo Extrema">
      <formula>NOT(ISERROR(SEARCH("5 - Zona de riesgo Extrema",AP16)))</formula>
    </cfRule>
    <cfRule type="containsText" dxfId="343" priority="187" operator="containsText" text="4 - Zona de riesgo Alta">
      <formula>NOT(ISERROR(SEARCH("4 - Zona de riesgo Alta",AP16)))</formula>
    </cfRule>
    <cfRule type="containsText" dxfId="342" priority="188" operator="containsText" text="3 - Zona de riesgo Moderada">
      <formula>NOT(ISERROR(SEARCH("3 - Zona de riesgo Moderada",AP16)))</formula>
    </cfRule>
    <cfRule type="containsText" dxfId="341" priority="189" operator="containsText" text="2 - Zona de riesgo Baja">
      <formula>NOT(ISERROR(SEARCH("2 - Zona de riesgo Baja",AP16)))</formula>
    </cfRule>
    <cfRule type="containsText" dxfId="340" priority="190" operator="containsText" text=" 1 - Zona de riesgo Baja">
      <formula>NOT(ISERROR(SEARCH(" 1 - Zona de riesgo Baja",AP16)))</formula>
    </cfRule>
  </conditionalFormatting>
  <conditionalFormatting sqref="AP21:AP22">
    <cfRule type="containsText" dxfId="339" priority="107" operator="containsText" text="25 - Zona de riesgo Extrema">
      <formula>NOT(ISERROR(SEARCH("25 - Zona de riesgo Extrema",AP21)))</formula>
    </cfRule>
    <cfRule type="containsText" dxfId="338" priority="108" operator="containsText" text="10 - Zona de riesgo Alta">
      <formula>NOT(ISERROR(SEARCH("10 - Zona de riesgo Alta",AP21)))</formula>
    </cfRule>
    <cfRule type="containsText" dxfId="337" priority="109" operator="containsText" text="5 - Zona de riesgo Alta">
      <formula>NOT(ISERROR(SEARCH("5 - Zona de riesgo Alta",AP21)))</formula>
    </cfRule>
    <cfRule type="containsText" dxfId="336" priority="110" operator="containsText" text="20 - Zona de riesgo Extrema">
      <formula>NOT(ISERROR(SEARCH("20 - Zona de riesgo Extrema",AP21)))</formula>
    </cfRule>
    <cfRule type="containsText" dxfId="335" priority="111" operator="containsText" text="16 - Zona de riesgo Extrema">
      <formula>NOT(ISERROR(SEARCH("16 - Zona de riesgo Extrema",AP21)))</formula>
    </cfRule>
    <cfRule type="containsText" dxfId="334" priority="112" operator="containsText" text="12 - Zona de riesgo Alta">
      <formula>NOT(ISERROR(SEARCH("12 - Zona de riesgo Alta",AP21)))</formula>
    </cfRule>
    <cfRule type="containsText" dxfId="333" priority="113" operator="containsText" text="4 - Zona de riesgo Moderada">
      <formula>NOT(ISERROR(SEARCH("4 - Zona de riesgo Moderada",AP21)))</formula>
    </cfRule>
    <cfRule type="containsText" dxfId="332" priority="114" operator="containsText" text="15 - Zona de riesgo Extrema">
      <formula>NOT(ISERROR(SEARCH("15 - Zona de riesgo Extrema",AP21)))</formula>
    </cfRule>
    <cfRule type="containsText" dxfId="331" priority="115" operator="containsText" text="12 - Zona de riesgo Extrema">
      <formula>NOT(ISERROR(SEARCH("12 - Zona de riesgo Extrema",AP21)))</formula>
    </cfRule>
    <cfRule type="containsText" dxfId="330" priority="116" operator="containsText" text="9 - Zona de riesgo Alta">
      <formula>NOT(ISERROR(SEARCH("9 - Zona de riesgo Alta",AP21)))</formula>
    </cfRule>
    <cfRule type="containsText" dxfId="329" priority="117" operator="containsText" text="6 - Zona de riesgo Moderada">
      <formula>NOT(ISERROR(SEARCH("6 - Zona de riesgo Moderada",AP21)))</formula>
    </cfRule>
    <cfRule type="containsText" dxfId="328" priority="118" operator="containsText" text="3 - Zona de riesgo Baja">
      <formula>NOT(ISERROR(SEARCH("3 - Zona de riesgo Baja",AP21)))</formula>
    </cfRule>
    <cfRule type="containsText" dxfId="327" priority="119" operator="containsText" text="10 - Zona de riesgo Extrema">
      <formula>NOT(ISERROR(SEARCH("10 - Zona de riesgo Extrema",AP21)))</formula>
    </cfRule>
    <cfRule type="containsText" dxfId="326" priority="120" operator="containsText" text="8 - Zona de riesgo Alta">
      <formula>NOT(ISERROR(SEARCH("8 - Zona de riesgo Alta",AP21)))</formula>
    </cfRule>
    <cfRule type="containsText" dxfId="325" priority="121" operator="containsText" text="6 - Zona de riesgo Moderada">
      <formula>NOT(ISERROR(SEARCH("6 - Zona de riesgo Moderada",AP21)))</formula>
    </cfRule>
    <cfRule type="containsText" dxfId="324" priority="122" operator="containsText" text="4 - Zona de riesgo Baja">
      <formula>NOT(ISERROR(SEARCH("4 - Zona de riesgo Baja",AP21)))</formula>
    </cfRule>
    <cfRule type="containsText" dxfId="323" priority="123" operator="containsText" text="5 - Zona de riesgo Extrema">
      <formula>NOT(ISERROR(SEARCH("5 - Zona de riesgo Extrema",AP21)))</formula>
    </cfRule>
    <cfRule type="containsText" dxfId="322" priority="124" operator="containsText" text="4 - Zona de riesgo Alta">
      <formula>NOT(ISERROR(SEARCH("4 - Zona de riesgo Alta",AP21)))</formula>
    </cfRule>
    <cfRule type="containsText" dxfId="321" priority="125" operator="containsText" text="3 - Zona de riesgo Moderada">
      <formula>NOT(ISERROR(SEARCH("3 - Zona de riesgo Moderada",AP21)))</formula>
    </cfRule>
    <cfRule type="containsText" dxfId="320" priority="126" operator="containsText" text="2 - Zona de riesgo Baja">
      <formula>NOT(ISERROR(SEARCH("2 - Zona de riesgo Baja",AP21)))</formula>
    </cfRule>
    <cfRule type="containsText" dxfId="319" priority="127" operator="containsText" text=" 1 - Zona de riesgo Baja">
      <formula>NOT(ISERROR(SEARCH(" 1 - Zona de riesgo Baja",AP21)))</formula>
    </cfRule>
  </conditionalFormatting>
  <conditionalFormatting sqref="AP11:AP14">
    <cfRule type="containsText" dxfId="318" priority="86" operator="containsText" text="25 - Zona de riesgo Extrema">
      <formula>NOT(ISERROR(SEARCH("25 - Zona de riesgo Extrema",AP11)))</formula>
    </cfRule>
    <cfRule type="containsText" dxfId="317" priority="87" operator="containsText" text="10 - Zona de riesgo Alta">
      <formula>NOT(ISERROR(SEARCH("10 - Zona de riesgo Alta",AP11)))</formula>
    </cfRule>
    <cfRule type="containsText" dxfId="316" priority="88" operator="containsText" text="5 - Zona de riesgo Alta">
      <formula>NOT(ISERROR(SEARCH("5 - Zona de riesgo Alta",AP11)))</formula>
    </cfRule>
    <cfRule type="containsText" dxfId="315" priority="89" operator="containsText" text="20 - Zona de riesgo Extrema">
      <formula>NOT(ISERROR(SEARCH("20 - Zona de riesgo Extrema",AP11)))</formula>
    </cfRule>
    <cfRule type="containsText" dxfId="314" priority="90" operator="containsText" text="16 - Zona de riesgo Extrema">
      <formula>NOT(ISERROR(SEARCH("16 - Zona de riesgo Extrema",AP11)))</formula>
    </cfRule>
    <cfRule type="containsText" dxfId="313" priority="91" operator="containsText" text="12 - Zona de riesgo Alta">
      <formula>NOT(ISERROR(SEARCH("12 - Zona de riesgo Alta",AP11)))</formula>
    </cfRule>
    <cfRule type="containsText" dxfId="312" priority="92" operator="containsText" text="4 - Zona de riesgo Moderada">
      <formula>NOT(ISERROR(SEARCH("4 - Zona de riesgo Moderada",AP11)))</formula>
    </cfRule>
    <cfRule type="containsText" dxfId="311" priority="93" operator="containsText" text="15 - Zona de riesgo Extrema">
      <formula>NOT(ISERROR(SEARCH("15 - Zona de riesgo Extrema",AP11)))</formula>
    </cfRule>
    <cfRule type="containsText" dxfId="310" priority="94" operator="containsText" text="12 - Zona de riesgo Extrema">
      <formula>NOT(ISERROR(SEARCH("12 - Zona de riesgo Extrema",AP11)))</formula>
    </cfRule>
    <cfRule type="containsText" dxfId="309" priority="95" operator="containsText" text="9 - Zona de riesgo Alta">
      <formula>NOT(ISERROR(SEARCH("9 - Zona de riesgo Alta",AP11)))</formula>
    </cfRule>
    <cfRule type="containsText" dxfId="308" priority="96" operator="containsText" text="6 - Zona de riesgo Moderada">
      <formula>NOT(ISERROR(SEARCH("6 - Zona de riesgo Moderada",AP11)))</formula>
    </cfRule>
    <cfRule type="containsText" dxfId="307" priority="97" operator="containsText" text="3 - Zona de riesgo Baja">
      <formula>NOT(ISERROR(SEARCH("3 - Zona de riesgo Baja",AP11)))</formula>
    </cfRule>
    <cfRule type="containsText" dxfId="306" priority="98" operator="containsText" text="10 - Zona de riesgo Extrema">
      <formula>NOT(ISERROR(SEARCH("10 - Zona de riesgo Extrema",AP11)))</formula>
    </cfRule>
    <cfRule type="containsText" dxfId="305" priority="99" operator="containsText" text="8 - Zona de riesgo Alta">
      <formula>NOT(ISERROR(SEARCH("8 - Zona de riesgo Alta",AP11)))</formula>
    </cfRule>
    <cfRule type="containsText" dxfId="304" priority="100" operator="containsText" text="6 - Zona de riesgo Moderada">
      <formula>NOT(ISERROR(SEARCH("6 - Zona de riesgo Moderada",AP11)))</formula>
    </cfRule>
    <cfRule type="containsText" dxfId="303" priority="101" operator="containsText" text="4 - Zona de riesgo Baja">
      <formula>NOT(ISERROR(SEARCH("4 - Zona de riesgo Baja",AP11)))</formula>
    </cfRule>
    <cfRule type="containsText" dxfId="302" priority="102" operator="containsText" text="5 - Zona de riesgo Extrema">
      <formula>NOT(ISERROR(SEARCH("5 - Zona de riesgo Extrema",AP11)))</formula>
    </cfRule>
    <cfRule type="containsText" dxfId="301" priority="103" operator="containsText" text="4 - Zona de riesgo Alta">
      <formula>NOT(ISERROR(SEARCH("4 - Zona de riesgo Alta",AP11)))</formula>
    </cfRule>
    <cfRule type="containsText" dxfId="300" priority="104" operator="containsText" text="3 - Zona de riesgo Moderada">
      <formula>NOT(ISERROR(SEARCH("3 - Zona de riesgo Moderada",AP11)))</formula>
    </cfRule>
    <cfRule type="containsText" dxfId="299" priority="105" operator="containsText" text="2 - Zona de riesgo Baja">
      <formula>NOT(ISERROR(SEARCH("2 - Zona de riesgo Baja",AP11)))</formula>
    </cfRule>
    <cfRule type="containsText" dxfId="298" priority="106" operator="containsText" text=" 1 - Zona de riesgo Baja">
      <formula>NOT(ISERROR(SEARCH(" 1 - Zona de riesgo Baja",AP11)))</formula>
    </cfRule>
  </conditionalFormatting>
  <conditionalFormatting sqref="AP21:AP22">
    <cfRule type="containsText" dxfId="297" priority="128" operator="containsText" text="25 - Zona de riesgo Extrema">
      <formula>NOT(ISERROR(SEARCH("25 - Zona de riesgo Extrema",AP21)))</formula>
    </cfRule>
    <cfRule type="containsText" dxfId="296" priority="129" operator="containsText" text="10 - Zona de riesgo Alta">
      <formula>NOT(ISERROR(SEARCH("10 - Zona de riesgo Alta",AP21)))</formula>
    </cfRule>
    <cfRule type="containsText" dxfId="295" priority="130" operator="containsText" text="5 - Zona de riesgo Alta">
      <formula>NOT(ISERROR(SEARCH("5 - Zona de riesgo Alta",AP21)))</formula>
    </cfRule>
    <cfRule type="containsText" dxfId="294" priority="131" operator="containsText" text="20 - Zona de riesgo Extrema">
      <formula>NOT(ISERROR(SEARCH("20 - Zona de riesgo Extrema",AP21)))</formula>
    </cfRule>
    <cfRule type="containsText" dxfId="293" priority="132" operator="containsText" text="16 - Zona de riesgo Extrema">
      <formula>NOT(ISERROR(SEARCH("16 - Zona de riesgo Extrema",AP21)))</formula>
    </cfRule>
    <cfRule type="containsText" dxfId="292" priority="133" operator="containsText" text="12 - Zona de riesgo Alta">
      <formula>NOT(ISERROR(SEARCH("12 - Zona de riesgo Alta",AP21)))</formula>
    </cfRule>
    <cfRule type="containsText" dxfId="291" priority="134" operator="containsText" text="4 - Zona de riesgo Moderada">
      <formula>NOT(ISERROR(SEARCH("4 - Zona de riesgo Moderada",AP21)))</formula>
    </cfRule>
    <cfRule type="containsText" dxfId="290" priority="135" operator="containsText" text="15 - Zona de riesgo Extrema">
      <formula>NOT(ISERROR(SEARCH("15 - Zona de riesgo Extrema",AP21)))</formula>
    </cfRule>
    <cfRule type="containsText" dxfId="289" priority="136" operator="containsText" text="12 - Zona de riesgo Extrema">
      <formula>NOT(ISERROR(SEARCH("12 - Zona de riesgo Extrema",AP21)))</formula>
    </cfRule>
    <cfRule type="containsText" dxfId="288" priority="137" operator="containsText" text="9 - Zona de riesgo Alta">
      <formula>NOT(ISERROR(SEARCH("9 - Zona de riesgo Alta",AP21)))</formula>
    </cfRule>
    <cfRule type="containsText" dxfId="287" priority="138" operator="containsText" text="6 - Zona de riesgo Moderada">
      <formula>NOT(ISERROR(SEARCH("6 - Zona de riesgo Moderada",AP21)))</formula>
    </cfRule>
    <cfRule type="containsText" dxfId="286" priority="139" operator="containsText" text="3 - Zona de riesgo Baja">
      <formula>NOT(ISERROR(SEARCH("3 - Zona de riesgo Baja",AP21)))</formula>
    </cfRule>
    <cfRule type="containsText" dxfId="285" priority="140" operator="containsText" text="10 - Zona de riesgo Extrema">
      <formula>NOT(ISERROR(SEARCH("10 - Zona de riesgo Extrema",AP21)))</formula>
    </cfRule>
    <cfRule type="containsText" dxfId="284" priority="141" operator="containsText" text="8 - Zona de riesgo Alta">
      <formula>NOT(ISERROR(SEARCH("8 - Zona de riesgo Alta",AP21)))</formula>
    </cfRule>
    <cfRule type="containsText" dxfId="283" priority="142" operator="containsText" text="6 - Zona de riesgo Moderada">
      <formula>NOT(ISERROR(SEARCH("6 - Zona de riesgo Moderada",AP21)))</formula>
    </cfRule>
    <cfRule type="containsText" dxfId="282" priority="143" operator="containsText" text="4 - Zona de riesgo Baja">
      <formula>NOT(ISERROR(SEARCH("4 - Zona de riesgo Baja",AP21)))</formula>
    </cfRule>
    <cfRule type="containsText" dxfId="281" priority="144" operator="containsText" text="5 - Zona de riesgo Extrema">
      <formula>NOT(ISERROR(SEARCH("5 - Zona de riesgo Extrema",AP21)))</formula>
    </cfRule>
    <cfRule type="containsText" dxfId="280" priority="145" operator="containsText" text="4 - Zona de riesgo Alta">
      <formula>NOT(ISERROR(SEARCH("4 - Zona de riesgo Alta",AP21)))</formula>
    </cfRule>
    <cfRule type="containsText" dxfId="279" priority="146" operator="containsText" text="3 - Zona de riesgo Moderada">
      <formula>NOT(ISERROR(SEARCH("3 - Zona de riesgo Moderada",AP21)))</formula>
    </cfRule>
    <cfRule type="containsText" dxfId="278" priority="147" operator="containsText" text="2 - Zona de riesgo Baja">
      <formula>NOT(ISERROR(SEARCH("2 - Zona de riesgo Baja",AP21)))</formula>
    </cfRule>
    <cfRule type="containsText" dxfId="277" priority="148" operator="containsText" text=" 1 - Zona de riesgo Baja">
      <formula>NOT(ISERROR(SEARCH(" 1 - Zona de riesgo Baja",AP21)))</formula>
    </cfRule>
  </conditionalFormatting>
  <conditionalFormatting sqref="AP23">
    <cfRule type="containsText" dxfId="276" priority="44" operator="containsText" text="25 - Zona de riesgo Extrema">
      <formula>NOT(ISERROR(SEARCH("25 - Zona de riesgo Extrema",AP23)))</formula>
    </cfRule>
    <cfRule type="containsText" dxfId="275" priority="45" operator="containsText" text="10 - Zona de riesgo Alta">
      <formula>NOT(ISERROR(SEARCH("10 - Zona de riesgo Alta",AP23)))</formula>
    </cfRule>
    <cfRule type="containsText" dxfId="274" priority="46" operator="containsText" text="5 - Zona de riesgo Alta">
      <formula>NOT(ISERROR(SEARCH("5 - Zona de riesgo Alta",AP23)))</formula>
    </cfRule>
    <cfRule type="containsText" dxfId="273" priority="47" operator="containsText" text="20 - Zona de riesgo Extrema">
      <formula>NOT(ISERROR(SEARCH("20 - Zona de riesgo Extrema",AP23)))</formula>
    </cfRule>
    <cfRule type="containsText" dxfId="272" priority="48" operator="containsText" text="16 - Zona de riesgo Extrema">
      <formula>NOT(ISERROR(SEARCH("16 - Zona de riesgo Extrema",AP23)))</formula>
    </cfRule>
    <cfRule type="containsText" dxfId="271" priority="49" operator="containsText" text="12 - Zona de riesgo Alta">
      <formula>NOT(ISERROR(SEARCH("12 - Zona de riesgo Alta",AP23)))</formula>
    </cfRule>
    <cfRule type="containsText" dxfId="270" priority="50" operator="containsText" text="4 - Zona de riesgo Moderada">
      <formula>NOT(ISERROR(SEARCH("4 - Zona de riesgo Moderada",AP23)))</formula>
    </cfRule>
    <cfRule type="containsText" dxfId="269" priority="51" operator="containsText" text="15 - Zona de riesgo Extrema">
      <formula>NOT(ISERROR(SEARCH("15 - Zona de riesgo Extrema",AP23)))</formula>
    </cfRule>
    <cfRule type="containsText" dxfId="268" priority="52" operator="containsText" text="12 - Zona de riesgo Extrema">
      <formula>NOT(ISERROR(SEARCH("12 - Zona de riesgo Extrema",AP23)))</formula>
    </cfRule>
    <cfRule type="containsText" dxfId="267" priority="53" operator="containsText" text="9 - Zona de riesgo Alta">
      <formula>NOT(ISERROR(SEARCH("9 - Zona de riesgo Alta",AP23)))</formula>
    </cfRule>
    <cfRule type="containsText" dxfId="266" priority="54" operator="containsText" text="6 - Zona de riesgo Moderada">
      <formula>NOT(ISERROR(SEARCH("6 - Zona de riesgo Moderada",AP23)))</formula>
    </cfRule>
    <cfRule type="containsText" dxfId="265" priority="55" operator="containsText" text="3 - Zona de riesgo Baja">
      <formula>NOT(ISERROR(SEARCH("3 - Zona de riesgo Baja",AP23)))</formula>
    </cfRule>
    <cfRule type="containsText" dxfId="264" priority="56" operator="containsText" text="10 - Zona de riesgo Extrema">
      <formula>NOT(ISERROR(SEARCH("10 - Zona de riesgo Extrema",AP23)))</formula>
    </cfRule>
    <cfRule type="containsText" dxfId="263" priority="57" operator="containsText" text="8 - Zona de riesgo Alta">
      <formula>NOT(ISERROR(SEARCH("8 - Zona de riesgo Alta",AP23)))</formula>
    </cfRule>
    <cfRule type="containsText" dxfId="262" priority="58" operator="containsText" text="6 - Zona de riesgo Moderada">
      <formula>NOT(ISERROR(SEARCH("6 - Zona de riesgo Moderada",AP23)))</formula>
    </cfRule>
    <cfRule type="containsText" dxfId="261" priority="59" operator="containsText" text="4 - Zona de riesgo Baja">
      <formula>NOT(ISERROR(SEARCH("4 - Zona de riesgo Baja",AP23)))</formula>
    </cfRule>
    <cfRule type="containsText" dxfId="260" priority="60" operator="containsText" text="5 - Zona de riesgo Extrema">
      <formula>NOT(ISERROR(SEARCH("5 - Zona de riesgo Extrema",AP23)))</formula>
    </cfRule>
    <cfRule type="containsText" dxfId="259" priority="61" operator="containsText" text="4 - Zona de riesgo Alta">
      <formula>NOT(ISERROR(SEARCH("4 - Zona de riesgo Alta",AP23)))</formula>
    </cfRule>
    <cfRule type="containsText" dxfId="258" priority="62" operator="containsText" text="3 - Zona de riesgo Moderada">
      <formula>NOT(ISERROR(SEARCH("3 - Zona de riesgo Moderada",AP23)))</formula>
    </cfRule>
    <cfRule type="containsText" dxfId="257" priority="63" operator="containsText" text="2 - Zona de riesgo Baja">
      <formula>NOT(ISERROR(SEARCH("2 - Zona de riesgo Baja",AP23)))</formula>
    </cfRule>
    <cfRule type="containsText" dxfId="256" priority="64" operator="containsText" text=" 1 - Zona de riesgo Baja">
      <formula>NOT(ISERROR(SEARCH(" 1 - Zona de riesgo Baja",AP23)))</formula>
    </cfRule>
  </conditionalFormatting>
  <conditionalFormatting sqref="AP23">
    <cfRule type="containsText" dxfId="255" priority="65" operator="containsText" text="25 - Zona de riesgo Extrema">
      <formula>NOT(ISERROR(SEARCH("25 - Zona de riesgo Extrema",AP23)))</formula>
    </cfRule>
    <cfRule type="containsText" dxfId="254" priority="66" operator="containsText" text="10 - Zona de riesgo Alta">
      <formula>NOT(ISERROR(SEARCH("10 - Zona de riesgo Alta",AP23)))</formula>
    </cfRule>
    <cfRule type="containsText" dxfId="253" priority="67" operator="containsText" text="5 - Zona de riesgo Alta">
      <formula>NOT(ISERROR(SEARCH("5 - Zona de riesgo Alta",AP23)))</formula>
    </cfRule>
    <cfRule type="containsText" dxfId="252" priority="68" operator="containsText" text="20 - Zona de riesgo Extrema">
      <formula>NOT(ISERROR(SEARCH("20 - Zona de riesgo Extrema",AP23)))</formula>
    </cfRule>
    <cfRule type="containsText" dxfId="251" priority="69" operator="containsText" text="16 - Zona de riesgo Extrema">
      <formula>NOT(ISERROR(SEARCH("16 - Zona de riesgo Extrema",AP23)))</formula>
    </cfRule>
    <cfRule type="containsText" dxfId="250" priority="70" operator="containsText" text="12 - Zona de riesgo Alta">
      <formula>NOT(ISERROR(SEARCH("12 - Zona de riesgo Alta",AP23)))</formula>
    </cfRule>
    <cfRule type="containsText" dxfId="249" priority="71" operator="containsText" text="4 - Zona de riesgo Moderada">
      <formula>NOT(ISERROR(SEARCH("4 - Zona de riesgo Moderada",AP23)))</formula>
    </cfRule>
    <cfRule type="containsText" dxfId="248" priority="72" operator="containsText" text="15 - Zona de riesgo Extrema">
      <formula>NOT(ISERROR(SEARCH("15 - Zona de riesgo Extrema",AP23)))</formula>
    </cfRule>
    <cfRule type="containsText" dxfId="247" priority="73" operator="containsText" text="12 - Zona de riesgo Extrema">
      <formula>NOT(ISERROR(SEARCH("12 - Zona de riesgo Extrema",AP23)))</formula>
    </cfRule>
    <cfRule type="containsText" dxfId="246" priority="74" operator="containsText" text="9 - Zona de riesgo Alta">
      <formula>NOT(ISERROR(SEARCH("9 - Zona de riesgo Alta",AP23)))</formula>
    </cfRule>
    <cfRule type="containsText" dxfId="245" priority="75" operator="containsText" text="6 - Zona de riesgo Moderada">
      <formula>NOT(ISERROR(SEARCH("6 - Zona de riesgo Moderada",AP23)))</formula>
    </cfRule>
    <cfRule type="containsText" dxfId="244" priority="76" operator="containsText" text="3 - Zona de riesgo Baja">
      <formula>NOT(ISERROR(SEARCH("3 - Zona de riesgo Baja",AP23)))</formula>
    </cfRule>
    <cfRule type="containsText" dxfId="243" priority="77" operator="containsText" text="10 - Zona de riesgo Extrema">
      <formula>NOT(ISERROR(SEARCH("10 - Zona de riesgo Extrema",AP23)))</formula>
    </cfRule>
    <cfRule type="containsText" dxfId="242" priority="78" operator="containsText" text="8 - Zona de riesgo Alta">
      <formula>NOT(ISERROR(SEARCH("8 - Zona de riesgo Alta",AP23)))</formula>
    </cfRule>
    <cfRule type="containsText" dxfId="241" priority="79" operator="containsText" text="6 - Zona de riesgo Moderada">
      <formula>NOT(ISERROR(SEARCH("6 - Zona de riesgo Moderada",AP23)))</formula>
    </cfRule>
    <cfRule type="containsText" dxfId="240" priority="80" operator="containsText" text="4 - Zona de riesgo Baja">
      <formula>NOT(ISERROR(SEARCH("4 - Zona de riesgo Baja",AP23)))</formula>
    </cfRule>
    <cfRule type="containsText" dxfId="239" priority="81" operator="containsText" text="5 - Zona de riesgo Extrema">
      <formula>NOT(ISERROR(SEARCH("5 - Zona de riesgo Extrema",AP23)))</formula>
    </cfRule>
    <cfRule type="containsText" dxfId="238" priority="82" operator="containsText" text="4 - Zona de riesgo Alta">
      <formula>NOT(ISERROR(SEARCH("4 - Zona de riesgo Alta",AP23)))</formula>
    </cfRule>
    <cfRule type="containsText" dxfId="237" priority="83" operator="containsText" text="3 - Zona de riesgo Moderada">
      <formula>NOT(ISERROR(SEARCH("3 - Zona de riesgo Moderada",AP23)))</formula>
    </cfRule>
    <cfRule type="containsText" dxfId="236" priority="84" operator="containsText" text="2 - Zona de riesgo Baja">
      <formula>NOT(ISERROR(SEARCH("2 - Zona de riesgo Baja",AP23)))</formula>
    </cfRule>
    <cfRule type="containsText" dxfId="235" priority="85" operator="containsText" text=" 1 - Zona de riesgo Baja">
      <formula>NOT(ISERROR(SEARCH(" 1 - Zona de riesgo Baja",AP23)))</formula>
    </cfRule>
  </conditionalFormatting>
  <conditionalFormatting sqref="AP17:AP20">
    <cfRule type="containsText" dxfId="234" priority="23" operator="containsText" text="25 - Zona de riesgo Extrema">
      <formula>NOT(ISERROR(SEARCH("25 - Zona de riesgo Extrema",AP17)))</formula>
    </cfRule>
    <cfRule type="containsText" dxfId="233" priority="24" operator="containsText" text="10 - Zona de riesgo Alta">
      <formula>NOT(ISERROR(SEARCH("10 - Zona de riesgo Alta",AP17)))</formula>
    </cfRule>
    <cfRule type="containsText" dxfId="232" priority="25" operator="containsText" text="5 - Zona de riesgo Alta">
      <formula>NOT(ISERROR(SEARCH("5 - Zona de riesgo Alta",AP17)))</formula>
    </cfRule>
    <cfRule type="containsText" dxfId="231" priority="26" operator="containsText" text="20 - Zona de riesgo Extrema">
      <formula>NOT(ISERROR(SEARCH("20 - Zona de riesgo Extrema",AP17)))</formula>
    </cfRule>
    <cfRule type="containsText" dxfId="230" priority="27" operator="containsText" text="16 - Zona de riesgo Extrema">
      <formula>NOT(ISERROR(SEARCH("16 - Zona de riesgo Extrema",AP17)))</formula>
    </cfRule>
    <cfRule type="containsText" dxfId="229" priority="28" operator="containsText" text="12 - Zona de riesgo Alta">
      <formula>NOT(ISERROR(SEARCH("12 - Zona de riesgo Alta",AP17)))</formula>
    </cfRule>
    <cfRule type="containsText" dxfId="228" priority="29" operator="containsText" text="4 - Zona de riesgo Moderada">
      <formula>NOT(ISERROR(SEARCH("4 - Zona de riesgo Moderada",AP17)))</formula>
    </cfRule>
    <cfRule type="containsText" dxfId="227" priority="30" operator="containsText" text="15 - Zona de riesgo Extrema">
      <formula>NOT(ISERROR(SEARCH("15 - Zona de riesgo Extrema",AP17)))</formula>
    </cfRule>
    <cfRule type="containsText" dxfId="226" priority="31" operator="containsText" text="12 - Zona de riesgo Extrema">
      <formula>NOT(ISERROR(SEARCH("12 - Zona de riesgo Extrema",AP17)))</formula>
    </cfRule>
    <cfRule type="containsText" dxfId="225" priority="32" operator="containsText" text="9 - Zona de riesgo Alta">
      <formula>NOT(ISERROR(SEARCH("9 - Zona de riesgo Alta",AP17)))</formula>
    </cfRule>
    <cfRule type="containsText" dxfId="224" priority="33" operator="containsText" text="6 - Zona de riesgo Moderada">
      <formula>NOT(ISERROR(SEARCH("6 - Zona de riesgo Moderada",AP17)))</formula>
    </cfRule>
    <cfRule type="containsText" dxfId="223" priority="34" operator="containsText" text="3 - Zona de riesgo Baja">
      <formula>NOT(ISERROR(SEARCH("3 - Zona de riesgo Baja",AP17)))</formula>
    </cfRule>
    <cfRule type="containsText" dxfId="222" priority="35" operator="containsText" text="10 - Zona de riesgo Extrema">
      <formula>NOT(ISERROR(SEARCH("10 - Zona de riesgo Extrema",AP17)))</formula>
    </cfRule>
    <cfRule type="containsText" dxfId="221" priority="36" operator="containsText" text="8 - Zona de riesgo Alta">
      <formula>NOT(ISERROR(SEARCH("8 - Zona de riesgo Alta",AP17)))</formula>
    </cfRule>
    <cfRule type="containsText" dxfId="220" priority="37" operator="containsText" text="6 - Zona de riesgo Moderada">
      <formula>NOT(ISERROR(SEARCH("6 - Zona de riesgo Moderada",AP17)))</formula>
    </cfRule>
    <cfRule type="containsText" dxfId="219" priority="38" operator="containsText" text="4 - Zona de riesgo Baja">
      <formula>NOT(ISERROR(SEARCH("4 - Zona de riesgo Baja",AP17)))</formula>
    </cfRule>
    <cfRule type="containsText" dxfId="218" priority="39" operator="containsText" text="5 - Zona de riesgo Extrema">
      <formula>NOT(ISERROR(SEARCH("5 - Zona de riesgo Extrema",AP17)))</formula>
    </cfRule>
    <cfRule type="containsText" dxfId="217" priority="40" operator="containsText" text="4 - Zona de riesgo Alta">
      <formula>NOT(ISERROR(SEARCH("4 - Zona de riesgo Alta",AP17)))</formula>
    </cfRule>
    <cfRule type="containsText" dxfId="216" priority="41" operator="containsText" text="3 - Zona de riesgo Moderada">
      <formula>NOT(ISERROR(SEARCH("3 - Zona de riesgo Moderada",AP17)))</formula>
    </cfRule>
    <cfRule type="containsText" dxfId="215" priority="42" operator="containsText" text="2 - Zona de riesgo Baja">
      <formula>NOT(ISERROR(SEARCH("2 - Zona de riesgo Baja",AP17)))</formula>
    </cfRule>
    <cfRule type="containsText" dxfId="214" priority="43" operator="containsText" text=" 1 - Zona de riesgo Baja">
      <formula>NOT(ISERROR(SEARCH(" 1 - Zona de riesgo Baja",AP17)))</formula>
    </cfRule>
  </conditionalFormatting>
  <conditionalFormatting sqref="AP31">
    <cfRule type="containsText" dxfId="213" priority="2" operator="containsText" text="25 - Zona de riesgo Extrema">
      <formula>NOT(ISERROR(SEARCH("25 - Zona de riesgo Extrema",AP31)))</formula>
    </cfRule>
    <cfRule type="containsText" dxfId="212" priority="3" operator="containsText" text="10 - Zona de riesgo Alta">
      <formula>NOT(ISERROR(SEARCH("10 - Zona de riesgo Alta",AP31)))</formula>
    </cfRule>
    <cfRule type="containsText" dxfId="211" priority="4" operator="containsText" text="5 - Zona de riesgo Alta">
      <formula>NOT(ISERROR(SEARCH("5 - Zona de riesgo Alta",AP31)))</formula>
    </cfRule>
    <cfRule type="containsText" dxfId="210" priority="5" operator="containsText" text="20 - Zona de riesgo Extrema">
      <formula>NOT(ISERROR(SEARCH("20 - Zona de riesgo Extrema",AP31)))</formula>
    </cfRule>
    <cfRule type="containsText" dxfId="209" priority="6" operator="containsText" text="16 - Zona de riesgo Extrema">
      <formula>NOT(ISERROR(SEARCH("16 - Zona de riesgo Extrema",AP31)))</formula>
    </cfRule>
    <cfRule type="containsText" dxfId="208" priority="7" operator="containsText" text="12 - Zona de riesgo Alta">
      <formula>NOT(ISERROR(SEARCH("12 - Zona de riesgo Alta",AP31)))</formula>
    </cfRule>
    <cfRule type="containsText" dxfId="207" priority="8" operator="containsText" text="4 - Zona de riesgo Moderada">
      <formula>NOT(ISERROR(SEARCH("4 - Zona de riesgo Moderada",AP31)))</formula>
    </cfRule>
    <cfRule type="containsText" dxfId="206" priority="9" operator="containsText" text="15 - Zona de riesgo Extrema">
      <formula>NOT(ISERROR(SEARCH("15 - Zona de riesgo Extrema",AP31)))</formula>
    </cfRule>
    <cfRule type="containsText" dxfId="205" priority="10" operator="containsText" text="12 - Zona de riesgo Extrema">
      <formula>NOT(ISERROR(SEARCH("12 - Zona de riesgo Extrema",AP31)))</formula>
    </cfRule>
    <cfRule type="containsText" dxfId="204" priority="11" operator="containsText" text="9 - Zona de riesgo Alta">
      <formula>NOT(ISERROR(SEARCH("9 - Zona de riesgo Alta",AP31)))</formula>
    </cfRule>
    <cfRule type="containsText" dxfId="203" priority="12" operator="containsText" text="6 - Zona de riesgo Moderada">
      <formula>NOT(ISERROR(SEARCH("6 - Zona de riesgo Moderada",AP31)))</formula>
    </cfRule>
    <cfRule type="containsText" dxfId="202" priority="13" operator="containsText" text="3 - Zona de riesgo Baja">
      <formula>NOT(ISERROR(SEARCH("3 - Zona de riesgo Baja",AP31)))</formula>
    </cfRule>
    <cfRule type="containsText" dxfId="201" priority="14" operator="containsText" text="10 - Zona de riesgo Extrema">
      <formula>NOT(ISERROR(SEARCH("10 - Zona de riesgo Extrema",AP31)))</formula>
    </cfRule>
    <cfRule type="containsText" dxfId="200" priority="15" operator="containsText" text="8 - Zona de riesgo Alta">
      <formula>NOT(ISERROR(SEARCH("8 - Zona de riesgo Alta",AP31)))</formula>
    </cfRule>
    <cfRule type="containsText" dxfId="199" priority="16" operator="containsText" text="6 - Zona de riesgo Moderada">
      <formula>NOT(ISERROR(SEARCH("6 - Zona de riesgo Moderada",AP31)))</formula>
    </cfRule>
    <cfRule type="containsText" dxfId="198" priority="17" operator="containsText" text="4 - Zona de riesgo Baja">
      <formula>NOT(ISERROR(SEARCH("4 - Zona de riesgo Baja",AP31)))</formula>
    </cfRule>
    <cfRule type="containsText" dxfId="197" priority="18" operator="containsText" text="5 - Zona de riesgo Extrema">
      <formula>NOT(ISERROR(SEARCH("5 - Zona de riesgo Extrema",AP31)))</formula>
    </cfRule>
    <cfRule type="containsText" dxfId="196" priority="19" operator="containsText" text="4 - Zona de riesgo Alta">
      <formula>NOT(ISERROR(SEARCH("4 - Zona de riesgo Alta",AP31)))</formula>
    </cfRule>
    <cfRule type="containsText" dxfId="195" priority="20" operator="containsText" text="3 - Zona de riesgo Moderada">
      <formula>NOT(ISERROR(SEARCH("3 - Zona de riesgo Moderada",AP31)))</formula>
    </cfRule>
    <cfRule type="containsText" dxfId="194" priority="21" operator="containsText" text="2 - Zona de riesgo Baja">
      <formula>NOT(ISERROR(SEARCH("2 - Zona de riesgo Baja",AP31)))</formula>
    </cfRule>
    <cfRule type="containsText" dxfId="193" priority="22" operator="containsText" text=" 1 - Zona de riesgo Baja">
      <formula>NOT(ISERROR(SEARCH(" 1 - Zona de riesgo Baja",AP31)))</formula>
    </cfRule>
  </conditionalFormatting>
  <dataValidations count="4">
    <dataValidation type="list" allowBlank="1" showInputMessage="1" showErrorMessage="1" sqref="AC46 AC41 B41:B42 H46:I46 H41:I41 AE46 AE41 P46 AQ46 L46 L41 AH46 AV41 B46:C46 C50 C42 O41:P41 X46 X41 B17 AC17:AC20 AH17:AH20 AE17:AE20 I17 L17 AE24:AE26 AH24:AI26 AQ24:AQ27 AV24:AV26 X17:X20 I37:I38 L37:L38 O37 I40 AH37:AH41 AE37:AE39 AC37:AC39 P63 P37:P39 B37:C39 C40 AV37:AV38 C52 AV52 I56 C56 AV56 I52 AE52:AE59 AH52:AH59 AC52:AC59 X37:X39 X52:X59">
      <formula1>#REF!</formula1>
    </dataValidation>
    <dataValidation allowBlank="1" showInputMessage="1" showErrorMessage="1" sqref="U37:U40 V41 U42 AN44:AN45 U52 AN60:AO60 AN61 U56 U60:U63 AN64:AN66 AN68 U17 AN21:AN23 AO21:AO22 U15 U11:U13 U31 AN31:AO31"/>
    <dataValidation type="list" allowBlank="1" showInputMessage="1" showErrorMessage="1" sqref="L39">
      <formula1>"Procesos"</formula1>
    </dataValidation>
    <dataValidation type="list" allowBlank="1" showInputMessage="1" showErrorMessage="1" sqref="I39">
      <mc:AlternateContent xmlns:x12ac="http://schemas.microsoft.com/office/spreadsheetml/2011/1/ac" xmlns:mc="http://schemas.openxmlformats.org/markup-compatibility/2006">
        <mc:Choice Requires="x12ac">
          <x12ac:list>"Clientes,  Productos y Prácticas Organizacionales"</x12ac:list>
        </mc:Choice>
        <mc:Fallback>
          <formula1>"Clientes,  Productos y Prácticas Organizacionales"</formula1>
        </mc:Fallback>
      </mc:AlternateContent>
    </dataValidation>
  </dataValidations>
  <hyperlinks>
    <hyperlink ref="AC9:AJ9" location="'Califique el control'!A1" display="Califique el control"/>
  </hyperlinks>
  <pageMargins left="0.70866141732283472" right="0.70866141732283472" top="0.98425196850393704" bottom="0.74803149606299213" header="0.19685039370078741" footer="0.31496062992125984"/>
  <pageSetup scale="50" orientation="landscape" r:id="rId1"/>
  <headerFooter>
    <oddHeader>&amp;L&amp;G&amp;C
MATRIZ DE IDENTIFICACIÓN Y SEGUIMIENTO A LOS 
RIESGOS INSTITUCIONALES&amp;R]</oddHeader>
    <oddFooter>&amp;R&amp;G
&amp;9SG-FM-043.V6</oddFooter>
  </headerFooter>
  <drawing r:id="rId2"/>
  <legacyDrawing r:id="rId3"/>
  <legacyDrawingHF r:id="rId4"/>
  <extLst>
    <ext xmlns:x14="http://schemas.microsoft.com/office/spreadsheetml/2009/9/main" uri="{78C0D931-6437-407d-A8EE-F0AAD7539E65}">
      <x14:conditionalFormattings>
        <x14:conditionalFormatting xmlns:xm="http://schemas.microsoft.com/office/excel/2006/main">
          <x14:cfRule type="cellIs" priority="404" operator="equal" id="{B96DC78B-F1E2-444B-81C5-97FB2AFA78B8}">
            <xm:f>'[CODAF 2022 corregida 28-12-2021.xlsx]Listas'!#REF!</xm:f>
            <x14:dxf>
              <font>
                <color rgb="FF9C0006"/>
              </font>
              <fill>
                <patternFill>
                  <bgColor rgb="FFFFC7CE"/>
                </patternFill>
              </fill>
            </x14:dxf>
          </x14:cfRule>
          <xm:sqref>AQ46</xm:sqref>
        </x14:conditionalFormatting>
        <x14:conditionalFormatting xmlns:xm="http://schemas.microsoft.com/office/excel/2006/main">
          <x14:cfRule type="cellIs" priority="213" operator="equal" id="{A6439A5F-632F-47C7-B98E-07563044B61B}">
            <xm:f>'[CODAF 2022 corregida 28-12-2021.xlsx]Listas'!#REF!</xm:f>
            <x14:dxf>
              <font>
                <color rgb="FF9C0006"/>
              </font>
              <fill>
                <patternFill>
                  <bgColor rgb="FFFFC7CE"/>
                </patternFill>
              </fill>
            </x14:dxf>
          </x14:cfRule>
          <xm:sqref>AM15</xm:sqref>
        </x14:conditionalFormatting>
        <x14:conditionalFormatting xmlns:xm="http://schemas.microsoft.com/office/excel/2006/main">
          <x14:cfRule type="cellIs" priority="214" operator="equal" id="{BF73DB3F-2BEC-4486-887A-54F3B1E906C8}">
            <xm:f>'[CODAF 2022 corregida 28-12-2021.xlsx]Listas'!#REF!</xm:f>
            <x14:dxf>
              <font>
                <color rgb="FF9C0006"/>
              </font>
              <fill>
                <patternFill>
                  <bgColor rgb="FFFFC7CE"/>
                </patternFill>
              </fill>
            </x14:dxf>
          </x14:cfRule>
          <xm:sqref>AK15</xm:sqref>
        </x14:conditionalFormatting>
        <x14:conditionalFormatting xmlns:xm="http://schemas.microsoft.com/office/excel/2006/main">
          <x14:cfRule type="cellIs" priority="212" operator="equal" id="{F4758099-5E62-49F4-8207-01062F590595}">
            <xm:f>'[CODAF 2022 corregida 28-12-2021.xlsx]Listas'!#REF!</xm:f>
            <x14:dxf>
              <font>
                <color rgb="FF9C0006"/>
              </font>
              <fill>
                <patternFill>
                  <bgColor rgb="FFFFC7CE"/>
                </patternFill>
              </fill>
            </x14:dxf>
          </x14:cfRule>
          <xm:sqref>AP15</xm:sqref>
        </x14:conditionalFormatting>
        <x14:conditionalFormatting xmlns:xm="http://schemas.microsoft.com/office/excel/2006/main">
          <x14:cfRule type="cellIs" priority="1" operator="equal" id="{9CAFE087-5FCD-4492-8D58-D5F57295434B}">
            <xm:f>'[CODAF 2022 corregida 28-12-2021.xlsx]Listas'!#REF!</xm:f>
            <x14:dxf>
              <font>
                <color rgb="FF9C0006"/>
              </font>
              <fill>
                <patternFill>
                  <bgColor rgb="FFFFC7CE"/>
                </patternFill>
              </fill>
            </x14:dxf>
          </x14:cfRule>
          <xm:sqref>AK17:AK20</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M78"/>
  <sheetViews>
    <sheetView showGridLines="0" showRuler="0" showWhiteSpace="0" topLeftCell="M14" zoomScale="80" zoomScaleNormal="80" zoomScaleSheetLayoutView="110" workbookViewId="0">
      <selection activeCell="X17" sqref="X17"/>
    </sheetView>
  </sheetViews>
  <sheetFormatPr baseColWidth="10" defaultColWidth="11.42578125" defaultRowHeight="14.25" x14ac:dyDescent="0.2"/>
  <cols>
    <col min="1" max="1" width="11.42578125" style="98" bestFit="1" customWidth="1"/>
    <col min="2" max="2" width="28.42578125" style="98" customWidth="1"/>
    <col min="3" max="4" width="18.42578125" style="98" customWidth="1"/>
    <col min="5" max="5" width="17.42578125" style="98" customWidth="1"/>
    <col min="6" max="6" width="19.42578125" style="98" customWidth="1"/>
    <col min="7" max="7" width="22.42578125" style="98" customWidth="1"/>
    <col min="8" max="8" width="19" style="98" customWidth="1"/>
    <col min="9" max="9" width="25.7109375" style="98" customWidth="1"/>
    <col min="10" max="10" width="17.28515625" style="98" customWidth="1"/>
    <col min="11" max="11" width="13.85546875" style="98" customWidth="1"/>
    <col min="12" max="12" width="11.42578125" style="98"/>
    <col min="13" max="13" width="26" style="98" customWidth="1"/>
    <col min="14" max="14" width="14.85546875" style="98" customWidth="1"/>
    <col min="15" max="16" width="26.7109375" style="98" customWidth="1"/>
    <col min="17" max="17" width="50.140625" style="98" customWidth="1"/>
    <col min="18" max="18" width="12.140625" style="98" customWidth="1"/>
    <col min="19" max="19" width="6.85546875" style="98" customWidth="1"/>
    <col min="20" max="20" width="14.28515625" style="98" customWidth="1"/>
    <col min="21" max="21" width="17.7109375" style="98" hidden="1" customWidth="1"/>
    <col min="22" max="22" width="6.42578125" style="98" customWidth="1"/>
    <col min="23" max="23" width="17.85546875" style="98" customWidth="1"/>
    <col min="24" max="24" width="54.42578125" style="98" customWidth="1"/>
    <col min="25" max="25" width="17" style="98" customWidth="1"/>
    <col min="26" max="26" width="7.7109375" style="402" customWidth="1"/>
    <col min="27" max="27" width="16.85546875" style="98" customWidth="1"/>
    <col min="28" max="28" width="6.85546875" style="402" customWidth="1"/>
    <col min="29" max="29" width="13.7109375" style="98" customWidth="1"/>
    <col min="30" max="37" width="12.85546875" style="98" customWidth="1"/>
    <col min="38" max="38" width="13.7109375" style="98" customWidth="1"/>
    <col min="39" max="39" width="9.42578125" style="98" customWidth="1"/>
    <col min="40" max="40" width="7.42578125" style="98" customWidth="1"/>
    <col min="41" max="41" width="7.7109375" style="98" customWidth="1"/>
    <col min="42" max="42" width="9.140625" style="98" customWidth="1"/>
    <col min="43" max="43" width="15.28515625" style="98" customWidth="1"/>
    <col min="44" max="44" width="21" style="98" customWidth="1"/>
    <col min="45" max="45" width="45.42578125" style="98" customWidth="1"/>
    <col min="46" max="46" width="25.85546875" style="98" customWidth="1"/>
    <col min="47" max="47" width="14.42578125" style="98" customWidth="1"/>
    <col min="48" max="48" width="18.42578125" style="98" customWidth="1"/>
    <col min="49" max="49" width="17.28515625" style="98" customWidth="1"/>
    <col min="50" max="50" width="12.140625" style="98" bestFit="1" customWidth="1"/>
    <col min="51" max="51" width="15.85546875" style="98" customWidth="1"/>
    <col min="52" max="55" width="26.42578125" style="98" customWidth="1"/>
    <col min="56" max="56" width="15.42578125" style="98" customWidth="1"/>
    <col min="57" max="16384" width="11.42578125" style="98"/>
  </cols>
  <sheetData>
    <row r="1" spans="1:65" customFormat="1" ht="26.25" customHeight="1" x14ac:dyDescent="0.25">
      <c r="A1" s="186"/>
      <c r="B1" s="185"/>
      <c r="C1" s="797" t="s">
        <v>695</v>
      </c>
      <c r="D1" s="797"/>
      <c r="E1" s="797"/>
      <c r="F1" s="797"/>
      <c r="G1" s="797"/>
      <c r="H1" s="302" t="s">
        <v>694</v>
      </c>
      <c r="I1" s="303" t="s">
        <v>693</v>
      </c>
      <c r="J1" s="105"/>
      <c r="K1" s="105"/>
      <c r="L1" s="105"/>
      <c r="M1" s="105"/>
      <c r="N1" s="105"/>
      <c r="O1" s="105"/>
      <c r="P1" s="105"/>
      <c r="Q1" s="105"/>
      <c r="R1" s="105"/>
      <c r="S1" s="105"/>
      <c r="T1" s="105"/>
      <c r="U1" s="105"/>
      <c r="V1" s="105"/>
      <c r="W1" s="105"/>
      <c r="X1" s="105"/>
      <c r="Y1" s="105"/>
      <c r="Z1" s="304"/>
      <c r="AA1" s="105"/>
      <c r="AB1" s="304"/>
      <c r="AC1" s="105"/>
      <c r="AD1" s="105"/>
      <c r="AE1" s="105"/>
      <c r="AF1" s="105"/>
      <c r="AG1" s="105"/>
      <c r="AH1" s="105"/>
      <c r="AI1" s="105"/>
      <c r="AJ1" s="105"/>
      <c r="AK1" s="105"/>
      <c r="AL1" s="105"/>
    </row>
    <row r="2" spans="1:65" customFormat="1" ht="22.5" customHeight="1" x14ac:dyDescent="0.25">
      <c r="A2" s="184"/>
      <c r="B2" s="183"/>
      <c r="C2" s="798" t="s">
        <v>692</v>
      </c>
      <c r="D2" s="799"/>
      <c r="E2" s="799"/>
      <c r="F2" s="799"/>
      <c r="G2" s="800"/>
      <c r="H2" s="302" t="s">
        <v>691</v>
      </c>
      <c r="I2" s="303">
        <v>1</v>
      </c>
      <c r="J2" s="105"/>
      <c r="K2" s="105"/>
      <c r="L2" s="105"/>
      <c r="M2" s="105"/>
      <c r="N2" s="105"/>
      <c r="O2" s="105"/>
      <c r="P2" s="105"/>
      <c r="Q2" s="105"/>
      <c r="R2" s="105"/>
      <c r="S2" s="105"/>
      <c r="T2" s="105"/>
      <c r="U2" s="105"/>
      <c r="V2" s="105"/>
      <c r="W2" s="105"/>
      <c r="X2" s="105"/>
      <c r="Y2" s="105"/>
      <c r="Z2" s="304"/>
      <c r="AA2" s="105"/>
      <c r="AB2" s="304"/>
      <c r="AC2" s="105"/>
      <c r="AD2" s="105"/>
      <c r="AE2" s="105"/>
      <c r="AF2" s="105"/>
      <c r="AG2" s="105"/>
      <c r="AH2" s="105"/>
      <c r="AI2" s="105"/>
      <c r="AJ2" s="105"/>
      <c r="AK2" s="105"/>
      <c r="AL2" s="105"/>
    </row>
    <row r="3" spans="1:65" customFormat="1" ht="22.5" customHeight="1" x14ac:dyDescent="0.25">
      <c r="A3" s="181"/>
      <c r="B3" s="180"/>
      <c r="C3" s="801"/>
      <c r="D3" s="802"/>
      <c r="E3" s="802"/>
      <c r="F3" s="802"/>
      <c r="G3" s="803"/>
      <c r="H3" s="302" t="s">
        <v>690</v>
      </c>
      <c r="I3" s="305">
        <v>44120</v>
      </c>
      <c r="J3" s="105"/>
      <c r="K3" s="105"/>
      <c r="L3" s="105"/>
      <c r="M3" s="105"/>
      <c r="N3" s="105"/>
      <c r="O3" s="105"/>
      <c r="P3" s="105"/>
      <c r="Q3" s="105"/>
      <c r="R3" s="105"/>
      <c r="S3" s="105"/>
      <c r="T3" s="105"/>
      <c r="U3" s="105"/>
      <c r="V3" s="105"/>
      <c r="W3" s="105"/>
      <c r="X3" s="105"/>
      <c r="Y3" s="105"/>
      <c r="Z3" s="304"/>
      <c r="AA3" s="105"/>
      <c r="AB3" s="304"/>
      <c r="AC3" s="105"/>
      <c r="AD3" s="105"/>
      <c r="AE3" s="105"/>
      <c r="AF3" s="105"/>
      <c r="AG3" s="105"/>
      <c r="AH3" s="105"/>
      <c r="AI3" s="105"/>
      <c r="AJ3" s="105"/>
      <c r="AK3" s="105"/>
      <c r="AL3" s="105"/>
    </row>
    <row r="4" spans="1:65" s="104" customFormat="1" ht="49.5" customHeight="1" x14ac:dyDescent="0.25">
      <c r="N4" s="306"/>
      <c r="X4" s="804"/>
      <c r="Y4" s="804"/>
      <c r="Z4" s="804"/>
      <c r="AA4" s="804"/>
      <c r="AB4" s="804"/>
      <c r="AC4" s="307"/>
      <c r="AD4" s="307"/>
      <c r="AE4" s="307"/>
      <c r="AF4" s="307"/>
      <c r="AG4" s="307"/>
      <c r="AH4" s="307"/>
      <c r="AI4" s="307"/>
      <c r="AJ4" s="307"/>
      <c r="AK4" s="307"/>
      <c r="AL4" s="307"/>
    </row>
    <row r="5" spans="1:65" customFormat="1" ht="51" customHeight="1" x14ac:dyDescent="0.25">
      <c r="A5" s="530" t="s">
        <v>1359</v>
      </c>
      <c r="B5" s="659"/>
      <c r="C5" s="659"/>
      <c r="D5" s="659"/>
      <c r="E5" s="659"/>
      <c r="F5" s="659"/>
      <c r="G5" s="659"/>
      <c r="H5" s="659"/>
      <c r="I5" s="659"/>
      <c r="J5" s="659"/>
      <c r="K5" s="659"/>
      <c r="L5" s="659"/>
      <c r="M5" s="659"/>
      <c r="N5" s="659"/>
      <c r="O5" s="659"/>
      <c r="P5" s="659"/>
      <c r="Q5" s="659"/>
      <c r="R5" s="659"/>
      <c r="S5" s="659"/>
      <c r="T5" s="659"/>
      <c r="U5" s="659"/>
      <c r="V5" s="659"/>
      <c r="W5" s="659"/>
      <c r="X5" s="659"/>
      <c r="Y5" s="659"/>
      <c r="Z5" s="659"/>
      <c r="AA5" s="659"/>
      <c r="AB5" s="659"/>
      <c r="AC5" s="659"/>
      <c r="AD5" s="659"/>
      <c r="AE5" s="659"/>
      <c r="AF5" s="659"/>
      <c r="AG5" s="659"/>
      <c r="AH5" s="659"/>
      <c r="AI5" s="659"/>
      <c r="AJ5" s="659"/>
      <c r="AK5" s="659"/>
      <c r="AL5" s="659"/>
      <c r="AM5" s="659"/>
      <c r="AN5" s="659"/>
      <c r="AO5" s="659"/>
      <c r="AP5" s="659"/>
      <c r="AQ5" s="308"/>
      <c r="AR5" s="105"/>
      <c r="AS5" s="105"/>
      <c r="AT5" s="105"/>
      <c r="AU5" s="105"/>
      <c r="AV5" s="105"/>
      <c r="AW5" s="105"/>
      <c r="AX5" s="105"/>
      <c r="AY5" s="105"/>
      <c r="AZ5" s="105"/>
      <c r="BA5" s="105"/>
      <c r="BB5" s="105"/>
      <c r="BC5" s="105"/>
      <c r="BD5" s="105"/>
      <c r="BE5" s="105"/>
      <c r="BF5" s="105"/>
      <c r="BG5" s="105"/>
      <c r="BH5" s="105"/>
      <c r="BI5" s="105"/>
      <c r="BJ5" s="105"/>
      <c r="BK5" s="105"/>
      <c r="BL5" s="105"/>
      <c r="BM5" s="105"/>
    </row>
    <row r="6" spans="1:65" ht="12.75" customHeight="1" x14ac:dyDescent="0.2">
      <c r="N6" s="309"/>
      <c r="O6" s="310"/>
      <c r="P6" s="310"/>
      <c r="Q6" s="310"/>
      <c r="R6" s="310"/>
      <c r="S6" s="310"/>
      <c r="T6" s="310"/>
      <c r="U6" s="310"/>
      <c r="V6" s="310"/>
      <c r="W6" s="310"/>
      <c r="X6" s="310"/>
      <c r="Y6" s="310"/>
      <c r="Z6" s="310"/>
      <c r="AA6" s="310"/>
      <c r="AB6" s="310"/>
      <c r="AC6" s="310"/>
      <c r="AD6" s="310"/>
      <c r="AE6" s="310"/>
      <c r="AF6" s="310"/>
      <c r="AG6" s="310"/>
      <c r="AH6" s="310"/>
      <c r="AI6" s="310"/>
      <c r="AJ6" s="310"/>
      <c r="AK6" s="310"/>
      <c r="AL6" s="310"/>
      <c r="AM6" s="805" t="s">
        <v>1360</v>
      </c>
      <c r="AN6" s="806"/>
      <c r="AO6" s="806"/>
      <c r="AP6" s="806"/>
      <c r="AQ6" s="807"/>
      <c r="AR6" s="310"/>
    </row>
    <row r="7" spans="1:65" ht="18.95" customHeight="1" x14ac:dyDescent="0.2">
      <c r="A7" s="814" t="s">
        <v>1361</v>
      </c>
      <c r="B7" s="815"/>
      <c r="C7" s="815"/>
      <c r="D7" s="815"/>
      <c r="E7" s="815"/>
      <c r="F7" s="815"/>
      <c r="G7" s="815"/>
      <c r="H7" s="815"/>
      <c r="I7" s="815"/>
      <c r="J7" s="815"/>
      <c r="K7" s="815"/>
      <c r="L7" s="815"/>
      <c r="M7" s="815"/>
      <c r="N7" s="815"/>
      <c r="O7" s="816"/>
      <c r="P7" s="311"/>
      <c r="Q7" s="311"/>
      <c r="R7" s="797" t="s">
        <v>1362</v>
      </c>
      <c r="S7" s="797"/>
      <c r="T7" s="797"/>
      <c r="U7" s="797"/>
      <c r="V7" s="797"/>
      <c r="W7" s="797"/>
      <c r="X7" s="310"/>
      <c r="Y7" s="310"/>
      <c r="Z7" s="310"/>
      <c r="AA7" s="310"/>
      <c r="AB7" s="310"/>
      <c r="AC7" s="310"/>
      <c r="AD7" s="310"/>
      <c r="AE7" s="310"/>
      <c r="AF7" s="310"/>
      <c r="AG7" s="310"/>
      <c r="AH7" s="310"/>
      <c r="AI7" s="310"/>
      <c r="AJ7" s="310"/>
      <c r="AK7" s="310"/>
      <c r="AL7" s="310"/>
      <c r="AM7" s="808"/>
      <c r="AN7" s="809"/>
      <c r="AO7" s="809"/>
      <c r="AP7" s="809"/>
      <c r="AQ7" s="810"/>
      <c r="AR7" s="310"/>
    </row>
    <row r="8" spans="1:65" ht="29.1" customHeight="1" x14ac:dyDescent="0.2">
      <c r="A8" s="817"/>
      <c r="B8" s="818"/>
      <c r="C8" s="818"/>
      <c r="D8" s="818"/>
      <c r="E8" s="818"/>
      <c r="F8" s="818"/>
      <c r="G8" s="818"/>
      <c r="H8" s="818"/>
      <c r="I8" s="818"/>
      <c r="J8" s="818"/>
      <c r="K8" s="818"/>
      <c r="L8" s="818"/>
      <c r="M8" s="818"/>
      <c r="N8" s="818"/>
      <c r="O8" s="819"/>
      <c r="P8" s="312"/>
      <c r="Q8" s="312"/>
      <c r="R8" s="797"/>
      <c r="S8" s="797"/>
      <c r="T8" s="797"/>
      <c r="U8" s="797"/>
      <c r="V8" s="797"/>
      <c r="W8" s="797"/>
      <c r="X8" s="820" t="s">
        <v>685</v>
      </c>
      <c r="Y8" s="797"/>
      <c r="Z8" s="797"/>
      <c r="AA8" s="797"/>
      <c r="AB8" s="797"/>
      <c r="AC8" s="797"/>
      <c r="AD8" s="821"/>
      <c r="AE8" s="821"/>
      <c r="AF8" s="821"/>
      <c r="AG8" s="821"/>
      <c r="AH8" s="821"/>
      <c r="AI8" s="821"/>
      <c r="AJ8" s="821"/>
      <c r="AK8" s="821"/>
      <c r="AL8" s="821"/>
      <c r="AM8" s="811"/>
      <c r="AN8" s="812"/>
      <c r="AO8" s="812"/>
      <c r="AP8" s="812"/>
      <c r="AQ8" s="813"/>
    </row>
    <row r="9" spans="1:65" ht="30.95" customHeight="1" x14ac:dyDescent="0.2">
      <c r="A9" s="794" t="s">
        <v>684</v>
      </c>
      <c r="B9" s="795" t="s">
        <v>683</v>
      </c>
      <c r="C9" s="795" t="s">
        <v>682</v>
      </c>
      <c r="D9" s="795" t="s">
        <v>681</v>
      </c>
      <c r="E9" s="795" t="s">
        <v>680</v>
      </c>
      <c r="F9" s="794" t="s">
        <v>679</v>
      </c>
      <c r="G9" s="795" t="s">
        <v>678</v>
      </c>
      <c r="H9" s="795" t="s">
        <v>677</v>
      </c>
      <c r="I9" s="795" t="s">
        <v>676</v>
      </c>
      <c r="J9" s="795" t="s">
        <v>675</v>
      </c>
      <c r="K9" s="795" t="s">
        <v>835</v>
      </c>
      <c r="L9" s="795" t="s">
        <v>673</v>
      </c>
      <c r="M9" s="834" t="s">
        <v>1363</v>
      </c>
      <c r="N9" s="835"/>
      <c r="O9" s="313"/>
      <c r="P9" s="238"/>
      <c r="Q9" s="238"/>
      <c r="R9" s="822" t="s">
        <v>91</v>
      </c>
      <c r="S9" s="238"/>
      <c r="T9" s="822" t="s">
        <v>93</v>
      </c>
      <c r="U9" s="314"/>
      <c r="V9" s="822" t="s">
        <v>32</v>
      </c>
      <c r="W9" s="315"/>
      <c r="X9" s="794" t="s">
        <v>670</v>
      </c>
      <c r="Y9" s="515" t="s">
        <v>1364</v>
      </c>
      <c r="Z9" s="516"/>
      <c r="AA9" s="516"/>
      <c r="AB9" s="516"/>
      <c r="AC9" s="516"/>
      <c r="AD9" s="516"/>
      <c r="AE9" s="516"/>
      <c r="AF9" s="516"/>
      <c r="AG9" s="516"/>
      <c r="AH9" s="516"/>
      <c r="AI9" s="516"/>
      <c r="AJ9" s="516"/>
      <c r="AK9" s="516"/>
      <c r="AL9" s="516"/>
      <c r="AM9" s="830" t="s">
        <v>91</v>
      </c>
      <c r="AN9" s="316"/>
      <c r="AO9" s="316"/>
      <c r="AP9" s="830" t="s">
        <v>93</v>
      </c>
      <c r="AQ9" s="831" t="s">
        <v>668</v>
      </c>
    </row>
    <row r="10" spans="1:65" ht="50.1" customHeight="1" x14ac:dyDescent="0.2">
      <c r="A10" s="794"/>
      <c r="B10" s="796"/>
      <c r="C10" s="796"/>
      <c r="D10" s="796"/>
      <c r="E10" s="796"/>
      <c r="F10" s="794"/>
      <c r="G10" s="796"/>
      <c r="H10" s="796"/>
      <c r="I10" s="796"/>
      <c r="J10" s="796"/>
      <c r="K10" s="796"/>
      <c r="L10" s="796"/>
      <c r="M10" s="836"/>
      <c r="N10" s="837"/>
      <c r="O10" s="317" t="s">
        <v>1365</v>
      </c>
      <c r="P10" s="317" t="s">
        <v>664</v>
      </c>
      <c r="Q10" s="317" t="s">
        <v>1366</v>
      </c>
      <c r="R10" s="823"/>
      <c r="S10" s="318" t="s">
        <v>32</v>
      </c>
      <c r="T10" s="823"/>
      <c r="U10" s="319" t="s">
        <v>32</v>
      </c>
      <c r="V10" s="823"/>
      <c r="W10" s="318" t="s">
        <v>671</v>
      </c>
      <c r="X10" s="794"/>
      <c r="Y10" s="320" t="s">
        <v>1367</v>
      </c>
      <c r="Z10" s="320" t="s">
        <v>660</v>
      </c>
      <c r="AA10" s="320" t="s">
        <v>1368</v>
      </c>
      <c r="AB10" s="320" t="s">
        <v>660</v>
      </c>
      <c r="AC10" s="320" t="s">
        <v>839</v>
      </c>
      <c r="AD10" s="320" t="s">
        <v>1369</v>
      </c>
      <c r="AE10" s="320" t="s">
        <v>662</v>
      </c>
      <c r="AF10" s="320" t="s">
        <v>660</v>
      </c>
      <c r="AG10" s="320" t="s">
        <v>661</v>
      </c>
      <c r="AH10" s="320" t="s">
        <v>660</v>
      </c>
      <c r="AI10" s="320" t="s">
        <v>659</v>
      </c>
      <c r="AJ10" s="320" t="s">
        <v>658</v>
      </c>
      <c r="AK10" s="320" t="s">
        <v>657</v>
      </c>
      <c r="AL10" s="320" t="s">
        <v>656</v>
      </c>
      <c r="AM10" s="823"/>
      <c r="AN10" s="318" t="s">
        <v>32</v>
      </c>
      <c r="AO10" s="318" t="s">
        <v>32</v>
      </c>
      <c r="AP10" s="823"/>
      <c r="AQ10" s="832"/>
      <c r="AR10" s="507" t="s">
        <v>655</v>
      </c>
      <c r="AS10" s="507" t="s">
        <v>654</v>
      </c>
      <c r="AT10" s="508" t="s">
        <v>653</v>
      </c>
      <c r="AU10" s="507" t="s">
        <v>652</v>
      </c>
      <c r="AV10" s="507" t="s">
        <v>651</v>
      </c>
      <c r="AW10" s="507" t="s">
        <v>650</v>
      </c>
      <c r="AX10" s="507" t="s">
        <v>649</v>
      </c>
      <c r="AY10" s="507" t="s">
        <v>648</v>
      </c>
      <c r="AZ10" s="507" t="s">
        <v>647</v>
      </c>
      <c r="BA10" s="160" t="s">
        <v>646</v>
      </c>
      <c r="BB10" s="160" t="s">
        <v>645</v>
      </c>
      <c r="BC10" s="160" t="s">
        <v>644</v>
      </c>
      <c r="BD10" s="507" t="s">
        <v>643</v>
      </c>
      <c r="BH10" s="321"/>
    </row>
    <row r="11" spans="1:65" ht="0.95" customHeight="1" x14ac:dyDescent="0.2">
      <c r="N11" s="159"/>
      <c r="O11" s="158"/>
      <c r="P11" s="158"/>
      <c r="Q11" s="158"/>
      <c r="R11" s="322"/>
      <c r="S11" s="322"/>
      <c r="T11" s="323"/>
      <c r="U11" s="323"/>
      <c r="V11" s="323"/>
      <c r="W11" s="323"/>
      <c r="X11" s="324"/>
      <c r="Y11" s="302"/>
      <c r="Z11" s="93"/>
      <c r="AA11" s="325"/>
      <c r="AB11" s="93"/>
      <c r="AC11" s="325"/>
      <c r="AD11" s="326"/>
      <c r="AE11" s="326"/>
      <c r="AF11" s="326"/>
      <c r="AG11" s="326"/>
      <c r="AH11" s="326"/>
      <c r="AI11" s="326"/>
      <c r="AJ11" s="326"/>
      <c r="AK11" s="326"/>
      <c r="AL11" s="326"/>
      <c r="AM11" s="322"/>
      <c r="AN11" s="322"/>
      <c r="AO11" s="322"/>
      <c r="AP11" s="323"/>
      <c r="AQ11" s="327"/>
      <c r="AR11" s="507"/>
      <c r="AS11" s="507"/>
      <c r="AT11" s="833"/>
      <c r="AU11" s="507"/>
      <c r="AV11" s="507"/>
      <c r="AW11" s="507"/>
      <c r="AX11" s="507"/>
      <c r="AY11" s="507"/>
      <c r="AZ11" s="507"/>
      <c r="BA11" s="160" t="s">
        <v>646</v>
      </c>
      <c r="BB11" s="160" t="s">
        <v>645</v>
      </c>
      <c r="BC11" s="160" t="s">
        <v>644</v>
      </c>
      <c r="BD11" s="507"/>
      <c r="BH11" s="321"/>
    </row>
    <row r="12" spans="1:65" ht="173.25" customHeight="1" x14ac:dyDescent="0.2">
      <c r="A12" s="824">
        <v>1</v>
      </c>
      <c r="B12" s="824" t="s">
        <v>1370</v>
      </c>
      <c r="C12" s="328" t="s">
        <v>1371</v>
      </c>
      <c r="D12" s="826" t="s">
        <v>488</v>
      </c>
      <c r="E12" s="826" t="s">
        <v>488</v>
      </c>
      <c r="F12" s="828" t="s">
        <v>1372</v>
      </c>
      <c r="G12" s="828" t="s">
        <v>1373</v>
      </c>
      <c r="H12" s="828" t="s">
        <v>2</v>
      </c>
      <c r="I12" s="828" t="s">
        <v>723</v>
      </c>
      <c r="J12" s="824" t="s">
        <v>279</v>
      </c>
      <c r="K12" s="824" t="s">
        <v>279</v>
      </c>
      <c r="L12" s="824" t="s">
        <v>289</v>
      </c>
      <c r="M12" s="846" t="s">
        <v>1374</v>
      </c>
      <c r="N12" s="847"/>
      <c r="O12" s="850" t="s">
        <v>1375</v>
      </c>
      <c r="P12" s="851" t="s">
        <v>376</v>
      </c>
      <c r="Q12" s="851" t="s">
        <v>1376</v>
      </c>
      <c r="R12" s="851" t="s">
        <v>534</v>
      </c>
      <c r="S12" s="840">
        <v>1</v>
      </c>
      <c r="T12" s="838" t="s">
        <v>397</v>
      </c>
      <c r="U12" s="329"/>
      <c r="V12" s="840">
        <v>0.8</v>
      </c>
      <c r="W12" s="842" t="s">
        <v>103</v>
      </c>
      <c r="X12" s="330" t="s">
        <v>1377</v>
      </c>
      <c r="Y12" s="331" t="s">
        <v>1378</v>
      </c>
      <c r="Z12" s="332">
        <v>0.95</v>
      </c>
      <c r="AA12" s="331" t="s">
        <v>1379</v>
      </c>
      <c r="AB12" s="332">
        <v>1</v>
      </c>
      <c r="AC12" s="331" t="s">
        <v>1378</v>
      </c>
      <c r="AD12" s="844" t="s">
        <v>1378</v>
      </c>
      <c r="AE12" s="333" t="s">
        <v>279</v>
      </c>
      <c r="AF12" s="333" t="s">
        <v>279</v>
      </c>
      <c r="AG12" s="333" t="s">
        <v>279</v>
      </c>
      <c r="AH12" s="333" t="s">
        <v>279</v>
      </c>
      <c r="AI12" s="333" t="s">
        <v>279</v>
      </c>
      <c r="AJ12" s="333" t="s">
        <v>279</v>
      </c>
      <c r="AK12" s="333" t="s">
        <v>279</v>
      </c>
      <c r="AL12" s="333" t="s">
        <v>279</v>
      </c>
      <c r="AM12" s="859" t="s">
        <v>637</v>
      </c>
      <c r="AN12" s="861">
        <v>0.8</v>
      </c>
      <c r="AO12" s="861">
        <v>0.8</v>
      </c>
      <c r="AP12" s="863" t="s">
        <v>397</v>
      </c>
      <c r="AQ12" s="865" t="s">
        <v>103</v>
      </c>
      <c r="AR12" s="867" t="s">
        <v>273</v>
      </c>
      <c r="AS12" s="857" t="s">
        <v>1380</v>
      </c>
      <c r="AT12" s="855" t="s">
        <v>1381</v>
      </c>
      <c r="AU12" s="855">
        <v>1</v>
      </c>
      <c r="AV12" s="855" t="s">
        <v>1382</v>
      </c>
      <c r="AW12" s="855" t="s">
        <v>156</v>
      </c>
      <c r="AX12" s="853" t="s">
        <v>270</v>
      </c>
      <c r="AY12" s="853" t="s">
        <v>410</v>
      </c>
      <c r="AZ12" s="334" t="s">
        <v>1383</v>
      </c>
      <c r="BA12" s="335" t="s">
        <v>1384</v>
      </c>
      <c r="BB12" s="336" t="s">
        <v>1385</v>
      </c>
      <c r="BC12" s="336" t="s">
        <v>1386</v>
      </c>
      <c r="BD12" s="850" t="s">
        <v>1387</v>
      </c>
      <c r="BH12" s="321"/>
    </row>
    <row r="13" spans="1:65" ht="156.75" x14ac:dyDescent="0.2">
      <c r="A13" s="825"/>
      <c r="B13" s="825"/>
      <c r="C13" s="328" t="s">
        <v>1388</v>
      </c>
      <c r="D13" s="827"/>
      <c r="E13" s="827"/>
      <c r="F13" s="829"/>
      <c r="G13" s="829"/>
      <c r="H13" s="829"/>
      <c r="I13" s="829"/>
      <c r="J13" s="825"/>
      <c r="K13" s="825"/>
      <c r="L13" s="825"/>
      <c r="M13" s="848"/>
      <c r="N13" s="849"/>
      <c r="O13" s="829"/>
      <c r="P13" s="852"/>
      <c r="Q13" s="852"/>
      <c r="R13" s="852"/>
      <c r="S13" s="841"/>
      <c r="T13" s="839"/>
      <c r="U13" s="329"/>
      <c r="V13" s="841"/>
      <c r="W13" s="843"/>
      <c r="X13" s="330" t="s">
        <v>1389</v>
      </c>
      <c r="Y13" s="331" t="s">
        <v>1378</v>
      </c>
      <c r="Z13" s="332">
        <v>0.95</v>
      </c>
      <c r="AA13" s="331" t="s">
        <v>1379</v>
      </c>
      <c r="AB13" s="332">
        <v>1</v>
      </c>
      <c r="AC13" s="331" t="s">
        <v>1378</v>
      </c>
      <c r="AD13" s="845"/>
      <c r="AE13" s="333" t="s">
        <v>279</v>
      </c>
      <c r="AF13" s="333" t="s">
        <v>279</v>
      </c>
      <c r="AG13" s="333" t="s">
        <v>279</v>
      </c>
      <c r="AH13" s="333" t="s">
        <v>279</v>
      </c>
      <c r="AI13" s="333" t="s">
        <v>279</v>
      </c>
      <c r="AJ13" s="333" t="s">
        <v>279</v>
      </c>
      <c r="AK13" s="333" t="s">
        <v>279</v>
      </c>
      <c r="AL13" s="333" t="s">
        <v>279</v>
      </c>
      <c r="AM13" s="860"/>
      <c r="AN13" s="862"/>
      <c r="AO13" s="862"/>
      <c r="AP13" s="864"/>
      <c r="AQ13" s="866"/>
      <c r="AR13" s="852"/>
      <c r="AS13" s="858"/>
      <c r="AT13" s="825"/>
      <c r="AU13" s="825"/>
      <c r="AV13" s="825"/>
      <c r="AW13" s="825"/>
      <c r="AX13" s="854"/>
      <c r="AY13" s="854"/>
      <c r="AZ13" s="337" t="s">
        <v>1390</v>
      </c>
      <c r="BA13" s="97" t="s">
        <v>1391</v>
      </c>
      <c r="BB13" s="338" t="s">
        <v>1385</v>
      </c>
      <c r="BC13" s="336" t="s">
        <v>1386</v>
      </c>
      <c r="BD13" s="829"/>
      <c r="BH13" s="321"/>
    </row>
    <row r="14" spans="1:65" ht="143.1" customHeight="1" x14ac:dyDescent="0.2">
      <c r="A14" s="824">
        <v>2</v>
      </c>
      <c r="B14" s="824" t="s">
        <v>1370</v>
      </c>
      <c r="C14" s="824" t="s">
        <v>1371</v>
      </c>
      <c r="D14" s="826" t="s">
        <v>488</v>
      </c>
      <c r="E14" s="826" t="s">
        <v>488</v>
      </c>
      <c r="F14" s="828" t="s">
        <v>1392</v>
      </c>
      <c r="G14" s="828" t="s">
        <v>1393</v>
      </c>
      <c r="H14" s="828" t="s">
        <v>2</v>
      </c>
      <c r="I14" s="828" t="s">
        <v>723</v>
      </c>
      <c r="J14" s="824" t="s">
        <v>279</v>
      </c>
      <c r="K14" s="824" t="s">
        <v>279</v>
      </c>
      <c r="L14" s="824" t="s">
        <v>289</v>
      </c>
      <c r="M14" s="846" t="s">
        <v>1374</v>
      </c>
      <c r="N14" s="847"/>
      <c r="O14" s="828" t="s">
        <v>1394</v>
      </c>
      <c r="P14" s="851" t="s">
        <v>376</v>
      </c>
      <c r="Q14" s="851" t="s">
        <v>1395</v>
      </c>
      <c r="R14" s="851" t="s">
        <v>637</v>
      </c>
      <c r="S14" s="861">
        <v>0.8</v>
      </c>
      <c r="T14" s="863" t="s">
        <v>742</v>
      </c>
      <c r="U14" s="339"/>
      <c r="V14" s="861">
        <v>1</v>
      </c>
      <c r="W14" s="879" t="s">
        <v>105</v>
      </c>
      <c r="X14" s="340" t="s">
        <v>1396</v>
      </c>
      <c r="Y14" s="331" t="s">
        <v>1379</v>
      </c>
      <c r="Z14" s="332">
        <v>1</v>
      </c>
      <c r="AA14" s="331" t="s">
        <v>1379</v>
      </c>
      <c r="AB14" s="332">
        <v>1</v>
      </c>
      <c r="AC14" s="331" t="s">
        <v>1379</v>
      </c>
      <c r="AD14" s="844" t="s">
        <v>1378</v>
      </c>
      <c r="AE14" s="333" t="s">
        <v>279</v>
      </c>
      <c r="AF14" s="333" t="s">
        <v>279</v>
      </c>
      <c r="AG14" s="333" t="s">
        <v>279</v>
      </c>
      <c r="AH14" s="333" t="s">
        <v>279</v>
      </c>
      <c r="AI14" s="333" t="s">
        <v>279</v>
      </c>
      <c r="AJ14" s="333" t="s">
        <v>279</v>
      </c>
      <c r="AK14" s="333" t="s">
        <v>279</v>
      </c>
      <c r="AL14" s="333" t="s">
        <v>279</v>
      </c>
      <c r="AM14" s="859" t="s">
        <v>288</v>
      </c>
      <c r="AN14" s="861">
        <v>0.6</v>
      </c>
      <c r="AO14" s="861">
        <v>1</v>
      </c>
      <c r="AP14" s="863" t="s">
        <v>742</v>
      </c>
      <c r="AQ14" s="865" t="s">
        <v>105</v>
      </c>
      <c r="AR14" s="851" t="s">
        <v>273</v>
      </c>
      <c r="AS14" s="868" t="s">
        <v>1397</v>
      </c>
      <c r="AT14" s="828" t="s">
        <v>1398</v>
      </c>
      <c r="AU14" s="824">
        <v>1</v>
      </c>
      <c r="AV14" s="824" t="s">
        <v>1399</v>
      </c>
      <c r="AW14" s="824" t="s">
        <v>150</v>
      </c>
      <c r="AX14" s="871" t="s">
        <v>1400</v>
      </c>
      <c r="AY14" s="871" t="s">
        <v>1401</v>
      </c>
      <c r="AZ14" s="828" t="s">
        <v>1402</v>
      </c>
      <c r="BA14" s="828" t="s">
        <v>1391</v>
      </c>
      <c r="BB14" s="828" t="s">
        <v>1403</v>
      </c>
      <c r="BC14" s="828" t="s">
        <v>1386</v>
      </c>
      <c r="BD14" s="828" t="s">
        <v>1404</v>
      </c>
      <c r="BH14" s="321"/>
    </row>
    <row r="15" spans="1:65" ht="143.1" customHeight="1" x14ac:dyDescent="0.2">
      <c r="A15" s="855"/>
      <c r="B15" s="855"/>
      <c r="C15" s="855"/>
      <c r="D15" s="856"/>
      <c r="E15" s="856"/>
      <c r="F15" s="850"/>
      <c r="G15" s="850"/>
      <c r="H15" s="850"/>
      <c r="I15" s="850"/>
      <c r="J15" s="855"/>
      <c r="K15" s="855"/>
      <c r="L15" s="855"/>
      <c r="M15" s="889"/>
      <c r="N15" s="890"/>
      <c r="O15" s="850"/>
      <c r="P15" s="867"/>
      <c r="Q15" s="852"/>
      <c r="R15" s="867"/>
      <c r="S15" s="884"/>
      <c r="T15" s="885"/>
      <c r="U15" s="339"/>
      <c r="V15" s="884"/>
      <c r="W15" s="880"/>
      <c r="X15" s="340" t="s">
        <v>1799</v>
      </c>
      <c r="Y15" s="331" t="s">
        <v>1379</v>
      </c>
      <c r="Z15" s="332">
        <v>1</v>
      </c>
      <c r="AA15" s="331" t="s">
        <v>1379</v>
      </c>
      <c r="AB15" s="332">
        <v>1</v>
      </c>
      <c r="AC15" s="331" t="s">
        <v>1379</v>
      </c>
      <c r="AD15" s="882"/>
      <c r="AE15" s="333" t="s">
        <v>279</v>
      </c>
      <c r="AF15" s="333" t="s">
        <v>279</v>
      </c>
      <c r="AG15" s="333" t="s">
        <v>279</v>
      </c>
      <c r="AH15" s="333" t="s">
        <v>279</v>
      </c>
      <c r="AI15" s="333" t="s">
        <v>279</v>
      </c>
      <c r="AJ15" s="333" t="s">
        <v>279</v>
      </c>
      <c r="AK15" s="333" t="s">
        <v>279</v>
      </c>
      <c r="AL15" s="333" t="s">
        <v>279</v>
      </c>
      <c r="AM15" s="883"/>
      <c r="AN15" s="884"/>
      <c r="AO15" s="884"/>
      <c r="AP15" s="885"/>
      <c r="AQ15" s="878"/>
      <c r="AR15" s="867"/>
      <c r="AS15" s="857"/>
      <c r="AT15" s="850"/>
      <c r="AU15" s="855"/>
      <c r="AV15" s="855"/>
      <c r="AW15" s="855"/>
      <c r="AX15" s="853"/>
      <c r="AY15" s="853"/>
      <c r="AZ15" s="850"/>
      <c r="BA15" s="850"/>
      <c r="BB15" s="850"/>
      <c r="BC15" s="850"/>
      <c r="BD15" s="850"/>
      <c r="BH15" s="321"/>
    </row>
    <row r="16" spans="1:65" ht="143.1" customHeight="1" x14ac:dyDescent="0.2">
      <c r="A16" s="855"/>
      <c r="B16" s="855"/>
      <c r="C16" s="855"/>
      <c r="D16" s="856"/>
      <c r="E16" s="856"/>
      <c r="F16" s="850"/>
      <c r="G16" s="850"/>
      <c r="H16" s="850"/>
      <c r="I16" s="850"/>
      <c r="J16" s="855"/>
      <c r="K16" s="855"/>
      <c r="L16" s="855"/>
      <c r="M16" s="889"/>
      <c r="N16" s="890"/>
      <c r="O16" s="850"/>
      <c r="P16" s="867"/>
      <c r="Q16" s="341" t="s">
        <v>1405</v>
      </c>
      <c r="R16" s="867"/>
      <c r="S16" s="884"/>
      <c r="T16" s="885"/>
      <c r="U16" s="339"/>
      <c r="V16" s="884"/>
      <c r="W16" s="880"/>
      <c r="X16" s="339" t="s">
        <v>1800</v>
      </c>
      <c r="Y16" s="331" t="s">
        <v>1379</v>
      </c>
      <c r="Z16" s="332">
        <v>1</v>
      </c>
      <c r="AA16" s="331" t="s">
        <v>1379</v>
      </c>
      <c r="AB16" s="332">
        <v>1</v>
      </c>
      <c r="AC16" s="331" t="s">
        <v>1379</v>
      </c>
      <c r="AD16" s="882"/>
      <c r="AE16" s="333" t="s">
        <v>279</v>
      </c>
      <c r="AF16" s="333" t="s">
        <v>279</v>
      </c>
      <c r="AG16" s="333" t="s">
        <v>279</v>
      </c>
      <c r="AH16" s="333" t="s">
        <v>279</v>
      </c>
      <c r="AI16" s="333" t="s">
        <v>279</v>
      </c>
      <c r="AJ16" s="333" t="s">
        <v>279</v>
      </c>
      <c r="AK16" s="333" t="s">
        <v>279</v>
      </c>
      <c r="AL16" s="333" t="s">
        <v>279</v>
      </c>
      <c r="AM16" s="883"/>
      <c r="AN16" s="884"/>
      <c r="AO16" s="884"/>
      <c r="AP16" s="885"/>
      <c r="AQ16" s="878"/>
      <c r="AR16" s="867"/>
      <c r="AS16" s="858"/>
      <c r="AT16" s="829"/>
      <c r="AU16" s="825"/>
      <c r="AV16" s="825"/>
      <c r="AW16" s="825"/>
      <c r="AX16" s="854"/>
      <c r="AY16" s="854"/>
      <c r="AZ16" s="829"/>
      <c r="BA16" s="829"/>
      <c r="BB16" s="829"/>
      <c r="BC16" s="829"/>
      <c r="BD16" s="850"/>
      <c r="BH16" s="321"/>
    </row>
    <row r="17" spans="1:62" ht="143.1" customHeight="1" x14ac:dyDescent="0.2">
      <c r="A17" s="855"/>
      <c r="B17" s="855"/>
      <c r="C17" s="855"/>
      <c r="D17" s="856"/>
      <c r="E17" s="856"/>
      <c r="F17" s="850"/>
      <c r="G17" s="850"/>
      <c r="H17" s="850"/>
      <c r="I17" s="850"/>
      <c r="J17" s="855"/>
      <c r="K17" s="855"/>
      <c r="L17" s="855"/>
      <c r="M17" s="889"/>
      <c r="N17" s="890"/>
      <c r="O17" s="850"/>
      <c r="P17" s="867"/>
      <c r="Q17" s="341" t="s">
        <v>1406</v>
      </c>
      <c r="R17" s="867"/>
      <c r="S17" s="884"/>
      <c r="T17" s="885"/>
      <c r="U17" s="339"/>
      <c r="V17" s="884"/>
      <c r="W17" s="880"/>
      <c r="X17" s="330" t="s">
        <v>1407</v>
      </c>
      <c r="Y17" s="331" t="s">
        <v>1379</v>
      </c>
      <c r="Z17" s="332">
        <v>1</v>
      </c>
      <c r="AA17" s="331" t="s">
        <v>1379</v>
      </c>
      <c r="AB17" s="332">
        <v>1</v>
      </c>
      <c r="AC17" s="331" t="s">
        <v>1379</v>
      </c>
      <c r="AD17" s="882"/>
      <c r="AE17" s="333" t="s">
        <v>279</v>
      </c>
      <c r="AF17" s="333" t="s">
        <v>279</v>
      </c>
      <c r="AG17" s="333" t="s">
        <v>279</v>
      </c>
      <c r="AH17" s="333" t="s">
        <v>279</v>
      </c>
      <c r="AI17" s="333" t="s">
        <v>279</v>
      </c>
      <c r="AJ17" s="333" t="s">
        <v>279</v>
      </c>
      <c r="AK17" s="333" t="s">
        <v>279</v>
      </c>
      <c r="AL17" s="333" t="s">
        <v>279</v>
      </c>
      <c r="AM17" s="883"/>
      <c r="AN17" s="884"/>
      <c r="AO17" s="884"/>
      <c r="AP17" s="885"/>
      <c r="AQ17" s="878"/>
      <c r="AR17" s="867"/>
      <c r="AS17" s="868" t="s">
        <v>1408</v>
      </c>
      <c r="AT17" s="824" t="s">
        <v>1409</v>
      </c>
      <c r="AU17" s="824">
        <v>1</v>
      </c>
      <c r="AV17" s="828" t="s">
        <v>1410</v>
      </c>
      <c r="AW17" s="824" t="s">
        <v>1411</v>
      </c>
      <c r="AX17" s="869">
        <v>44652</v>
      </c>
      <c r="AY17" s="869">
        <v>44712</v>
      </c>
      <c r="AZ17" s="828" t="s">
        <v>1412</v>
      </c>
      <c r="BA17" s="828" t="s">
        <v>1391</v>
      </c>
      <c r="BB17" s="828" t="s">
        <v>1413</v>
      </c>
      <c r="BC17" s="828" t="s">
        <v>1386</v>
      </c>
      <c r="BD17" s="850"/>
      <c r="BH17" s="321"/>
    </row>
    <row r="18" spans="1:62" ht="194.1" customHeight="1" x14ac:dyDescent="0.2">
      <c r="A18" s="855"/>
      <c r="B18" s="855"/>
      <c r="C18" s="825"/>
      <c r="D18" s="856"/>
      <c r="E18" s="856"/>
      <c r="F18" s="850"/>
      <c r="G18" s="850"/>
      <c r="H18" s="850"/>
      <c r="I18" s="850"/>
      <c r="J18" s="855"/>
      <c r="K18" s="855"/>
      <c r="L18" s="855"/>
      <c r="M18" s="889"/>
      <c r="N18" s="890"/>
      <c r="O18" s="850"/>
      <c r="P18" s="867"/>
      <c r="Q18" s="341" t="s">
        <v>1414</v>
      </c>
      <c r="R18" s="867"/>
      <c r="S18" s="884"/>
      <c r="T18" s="885"/>
      <c r="U18" s="339"/>
      <c r="V18" s="884"/>
      <c r="W18" s="880"/>
      <c r="X18" s="330" t="s">
        <v>1415</v>
      </c>
      <c r="Y18" s="331" t="s">
        <v>1379</v>
      </c>
      <c r="Z18" s="332">
        <v>1</v>
      </c>
      <c r="AA18" s="331" t="s">
        <v>1379</v>
      </c>
      <c r="AB18" s="332">
        <v>1</v>
      </c>
      <c r="AC18" s="331" t="s">
        <v>1379</v>
      </c>
      <c r="AD18" s="882"/>
      <c r="AE18" s="333" t="s">
        <v>279</v>
      </c>
      <c r="AF18" s="333" t="s">
        <v>279</v>
      </c>
      <c r="AG18" s="333" t="s">
        <v>279</v>
      </c>
      <c r="AH18" s="333" t="s">
        <v>279</v>
      </c>
      <c r="AI18" s="333" t="s">
        <v>279</v>
      </c>
      <c r="AJ18" s="333" t="s">
        <v>279</v>
      </c>
      <c r="AK18" s="333" t="s">
        <v>279</v>
      </c>
      <c r="AL18" s="333" t="s">
        <v>279</v>
      </c>
      <c r="AM18" s="883"/>
      <c r="AN18" s="884"/>
      <c r="AO18" s="884"/>
      <c r="AP18" s="885"/>
      <c r="AQ18" s="878"/>
      <c r="AR18" s="867"/>
      <c r="AS18" s="858"/>
      <c r="AT18" s="825"/>
      <c r="AU18" s="825"/>
      <c r="AV18" s="829"/>
      <c r="AW18" s="825"/>
      <c r="AX18" s="870"/>
      <c r="AY18" s="870"/>
      <c r="AZ18" s="850"/>
      <c r="BA18" s="850"/>
      <c r="BB18" s="850"/>
      <c r="BC18" s="850"/>
      <c r="BD18" s="850"/>
      <c r="BH18" s="321"/>
    </row>
    <row r="19" spans="1:62" ht="71.25" x14ac:dyDescent="0.2">
      <c r="A19" s="855"/>
      <c r="B19" s="855"/>
      <c r="C19" s="828" t="s">
        <v>1416</v>
      </c>
      <c r="D19" s="856"/>
      <c r="E19" s="856"/>
      <c r="F19" s="850"/>
      <c r="G19" s="850"/>
      <c r="H19" s="850"/>
      <c r="I19" s="850"/>
      <c r="J19" s="855"/>
      <c r="K19" s="855"/>
      <c r="L19" s="855"/>
      <c r="M19" s="889"/>
      <c r="N19" s="890"/>
      <c r="O19" s="850"/>
      <c r="P19" s="867"/>
      <c r="Q19" s="341" t="s">
        <v>1417</v>
      </c>
      <c r="R19" s="867"/>
      <c r="S19" s="884"/>
      <c r="T19" s="885"/>
      <c r="U19" s="339"/>
      <c r="V19" s="884"/>
      <c r="W19" s="880"/>
      <c r="X19" s="330" t="s">
        <v>1418</v>
      </c>
      <c r="Y19" s="331" t="s">
        <v>1419</v>
      </c>
      <c r="Z19" s="332">
        <v>0.85</v>
      </c>
      <c r="AA19" s="331" t="s">
        <v>1379</v>
      </c>
      <c r="AB19" s="332">
        <v>1</v>
      </c>
      <c r="AC19" s="331" t="s">
        <v>1419</v>
      </c>
      <c r="AD19" s="882"/>
      <c r="AE19" s="333" t="s">
        <v>279</v>
      </c>
      <c r="AF19" s="333" t="s">
        <v>279</v>
      </c>
      <c r="AG19" s="333" t="s">
        <v>279</v>
      </c>
      <c r="AH19" s="333" t="s">
        <v>279</v>
      </c>
      <c r="AI19" s="333" t="s">
        <v>279</v>
      </c>
      <c r="AJ19" s="333" t="s">
        <v>279</v>
      </c>
      <c r="AK19" s="333" t="s">
        <v>279</v>
      </c>
      <c r="AL19" s="333" t="s">
        <v>279</v>
      </c>
      <c r="AM19" s="883"/>
      <c r="AN19" s="884"/>
      <c r="AO19" s="884"/>
      <c r="AP19" s="885"/>
      <c r="AQ19" s="878"/>
      <c r="AR19" s="867"/>
      <c r="AS19" s="342" t="s">
        <v>1420</v>
      </c>
      <c r="AT19" s="338" t="s">
        <v>1421</v>
      </c>
      <c r="AU19" s="93">
        <v>1</v>
      </c>
      <c r="AV19" s="328" t="s">
        <v>1422</v>
      </c>
      <c r="AW19" s="338" t="s">
        <v>1423</v>
      </c>
      <c r="AX19" s="343">
        <v>44562</v>
      </c>
      <c r="AY19" s="343">
        <v>44772</v>
      </c>
      <c r="AZ19" s="829"/>
      <c r="BA19" s="829"/>
      <c r="BB19" s="829"/>
      <c r="BC19" s="829"/>
      <c r="BD19" s="850"/>
      <c r="BH19" s="321"/>
    </row>
    <row r="20" spans="1:62" ht="85.5" x14ac:dyDescent="0.2">
      <c r="A20" s="855"/>
      <c r="B20" s="855"/>
      <c r="C20" s="829"/>
      <c r="D20" s="856"/>
      <c r="E20" s="856"/>
      <c r="F20" s="850"/>
      <c r="G20" s="850"/>
      <c r="H20" s="850"/>
      <c r="I20" s="850"/>
      <c r="J20" s="855"/>
      <c r="K20" s="855"/>
      <c r="L20" s="855"/>
      <c r="M20" s="889"/>
      <c r="N20" s="890"/>
      <c r="O20" s="850"/>
      <c r="P20" s="867"/>
      <c r="Q20" s="344" t="s">
        <v>1424</v>
      </c>
      <c r="R20" s="867"/>
      <c r="S20" s="884"/>
      <c r="T20" s="885"/>
      <c r="U20" s="339"/>
      <c r="V20" s="884"/>
      <c r="W20" s="880"/>
      <c r="X20" s="330" t="s">
        <v>1425</v>
      </c>
      <c r="Y20" s="331" t="s">
        <v>1379</v>
      </c>
      <c r="Z20" s="332">
        <v>1</v>
      </c>
      <c r="AA20" s="331" t="s">
        <v>1379</v>
      </c>
      <c r="AB20" s="332">
        <v>1</v>
      </c>
      <c r="AC20" s="328" t="s">
        <v>1379</v>
      </c>
      <c r="AD20" s="882"/>
      <c r="AE20" s="333" t="s">
        <v>279</v>
      </c>
      <c r="AF20" s="333" t="s">
        <v>279</v>
      </c>
      <c r="AG20" s="333" t="s">
        <v>279</v>
      </c>
      <c r="AH20" s="333" t="s">
        <v>279</v>
      </c>
      <c r="AI20" s="333" t="s">
        <v>279</v>
      </c>
      <c r="AJ20" s="333" t="s">
        <v>279</v>
      </c>
      <c r="AK20" s="333" t="s">
        <v>279</v>
      </c>
      <c r="AL20" s="333" t="s">
        <v>279</v>
      </c>
      <c r="AM20" s="883"/>
      <c r="AN20" s="884"/>
      <c r="AO20" s="884"/>
      <c r="AP20" s="885"/>
      <c r="AQ20" s="878"/>
      <c r="AR20" s="867"/>
      <c r="AS20" s="872" t="s">
        <v>1426</v>
      </c>
      <c r="AT20" s="874" t="s">
        <v>1427</v>
      </c>
      <c r="AU20" s="876">
        <v>1</v>
      </c>
      <c r="AV20" s="874" t="s">
        <v>1422</v>
      </c>
      <c r="AW20" s="876" t="s">
        <v>156</v>
      </c>
      <c r="AX20" s="871" t="s">
        <v>270</v>
      </c>
      <c r="AY20" s="871" t="s">
        <v>410</v>
      </c>
      <c r="AZ20" s="828" t="s">
        <v>1428</v>
      </c>
      <c r="BA20" s="828" t="s">
        <v>1429</v>
      </c>
      <c r="BB20" s="828" t="s">
        <v>1413</v>
      </c>
      <c r="BC20" s="828" t="s">
        <v>1430</v>
      </c>
      <c r="BD20" s="850"/>
      <c r="BH20" s="321"/>
    </row>
    <row r="21" spans="1:62" ht="185.25" x14ac:dyDescent="0.2">
      <c r="A21" s="855"/>
      <c r="B21" s="855"/>
      <c r="C21" s="328" t="s">
        <v>1431</v>
      </c>
      <c r="D21" s="856"/>
      <c r="E21" s="856"/>
      <c r="F21" s="850"/>
      <c r="G21" s="850"/>
      <c r="H21" s="850"/>
      <c r="I21" s="850"/>
      <c r="J21" s="855"/>
      <c r="K21" s="855"/>
      <c r="L21" s="855"/>
      <c r="M21" s="889"/>
      <c r="N21" s="890"/>
      <c r="O21" s="850"/>
      <c r="P21" s="867"/>
      <c r="Q21" s="344" t="s">
        <v>1432</v>
      </c>
      <c r="R21" s="867"/>
      <c r="S21" s="884"/>
      <c r="T21" s="885"/>
      <c r="U21" s="339"/>
      <c r="V21" s="884"/>
      <c r="W21" s="880"/>
      <c r="X21" s="330" t="s">
        <v>1433</v>
      </c>
      <c r="Y21" s="331" t="s">
        <v>1379</v>
      </c>
      <c r="Z21" s="332">
        <v>1</v>
      </c>
      <c r="AA21" s="331" t="s">
        <v>1379</v>
      </c>
      <c r="AB21" s="332">
        <v>1</v>
      </c>
      <c r="AC21" s="328" t="s">
        <v>1379</v>
      </c>
      <c r="AD21" s="882"/>
      <c r="AE21" s="333" t="s">
        <v>279</v>
      </c>
      <c r="AF21" s="333" t="s">
        <v>279</v>
      </c>
      <c r="AG21" s="333" t="s">
        <v>279</v>
      </c>
      <c r="AH21" s="333" t="s">
        <v>279</v>
      </c>
      <c r="AI21" s="333" t="s">
        <v>279</v>
      </c>
      <c r="AJ21" s="333" t="s">
        <v>279</v>
      </c>
      <c r="AK21" s="333" t="s">
        <v>279</v>
      </c>
      <c r="AL21" s="333" t="s">
        <v>279</v>
      </c>
      <c r="AM21" s="883"/>
      <c r="AN21" s="884"/>
      <c r="AO21" s="884"/>
      <c r="AP21" s="885"/>
      <c r="AQ21" s="878"/>
      <c r="AR21" s="867"/>
      <c r="AS21" s="873"/>
      <c r="AT21" s="875"/>
      <c r="AU21" s="877"/>
      <c r="AV21" s="875"/>
      <c r="AW21" s="877"/>
      <c r="AX21" s="854"/>
      <c r="AY21" s="854"/>
      <c r="AZ21" s="850"/>
      <c r="BA21" s="850"/>
      <c r="BB21" s="850"/>
      <c r="BC21" s="850"/>
      <c r="BD21" s="850"/>
      <c r="BH21" s="321"/>
    </row>
    <row r="22" spans="1:62" ht="149.44999999999999" customHeight="1" x14ac:dyDescent="0.2">
      <c r="A22" s="855"/>
      <c r="B22" s="855"/>
      <c r="C22" s="828" t="s">
        <v>1434</v>
      </c>
      <c r="D22" s="856"/>
      <c r="E22" s="856"/>
      <c r="F22" s="850"/>
      <c r="G22" s="850"/>
      <c r="H22" s="850"/>
      <c r="I22" s="850"/>
      <c r="J22" s="855"/>
      <c r="K22" s="855"/>
      <c r="L22" s="855"/>
      <c r="M22" s="889"/>
      <c r="N22" s="890"/>
      <c r="O22" s="850"/>
      <c r="P22" s="867"/>
      <c r="Q22" s="851" t="s">
        <v>1435</v>
      </c>
      <c r="R22" s="867"/>
      <c r="S22" s="884"/>
      <c r="T22" s="885"/>
      <c r="U22" s="339"/>
      <c r="V22" s="884"/>
      <c r="W22" s="880"/>
      <c r="X22" s="887" t="s">
        <v>1436</v>
      </c>
      <c r="Y22" s="824" t="s">
        <v>1379</v>
      </c>
      <c r="Z22" s="886">
        <v>1</v>
      </c>
      <c r="AA22" s="828" t="s">
        <v>1379</v>
      </c>
      <c r="AB22" s="886">
        <v>1</v>
      </c>
      <c r="AC22" s="828" t="s">
        <v>1379</v>
      </c>
      <c r="AD22" s="882"/>
      <c r="AE22" s="333" t="s">
        <v>279</v>
      </c>
      <c r="AF22" s="333" t="s">
        <v>279</v>
      </c>
      <c r="AG22" s="333" t="s">
        <v>279</v>
      </c>
      <c r="AH22" s="333" t="s">
        <v>279</v>
      </c>
      <c r="AI22" s="333" t="s">
        <v>279</v>
      </c>
      <c r="AJ22" s="333" t="s">
        <v>279</v>
      </c>
      <c r="AK22" s="333" t="s">
        <v>279</v>
      </c>
      <c r="AL22" s="333" t="s">
        <v>279</v>
      </c>
      <c r="AM22" s="883"/>
      <c r="AN22" s="884"/>
      <c r="AO22" s="884"/>
      <c r="AP22" s="885"/>
      <c r="AQ22" s="878"/>
      <c r="AR22" s="867"/>
      <c r="AS22" s="342" t="s">
        <v>1437</v>
      </c>
      <c r="AT22" s="93" t="s">
        <v>1438</v>
      </c>
      <c r="AU22" s="93">
        <v>1</v>
      </c>
      <c r="AV22" s="328" t="s">
        <v>1439</v>
      </c>
      <c r="AW22" s="345" t="s">
        <v>150</v>
      </c>
      <c r="AX22" s="346" t="s">
        <v>1400</v>
      </c>
      <c r="AY22" s="346" t="s">
        <v>1401</v>
      </c>
      <c r="AZ22" s="829"/>
      <c r="BA22" s="829"/>
      <c r="BB22" s="829"/>
      <c r="BC22" s="829"/>
      <c r="BD22" s="850"/>
      <c r="BH22" s="321"/>
    </row>
    <row r="23" spans="1:62" ht="105.95" customHeight="1" x14ac:dyDescent="0.2">
      <c r="A23" s="855"/>
      <c r="B23" s="855"/>
      <c r="C23" s="850"/>
      <c r="D23" s="856"/>
      <c r="E23" s="856"/>
      <c r="F23" s="850"/>
      <c r="G23" s="850"/>
      <c r="H23" s="850"/>
      <c r="I23" s="850"/>
      <c r="J23" s="855"/>
      <c r="K23" s="855"/>
      <c r="L23" s="855"/>
      <c r="M23" s="889"/>
      <c r="N23" s="890"/>
      <c r="O23" s="850"/>
      <c r="P23" s="867"/>
      <c r="Q23" s="852"/>
      <c r="R23" s="867"/>
      <c r="S23" s="884"/>
      <c r="T23" s="885"/>
      <c r="U23" s="339"/>
      <c r="V23" s="884"/>
      <c r="W23" s="880"/>
      <c r="X23" s="888"/>
      <c r="Y23" s="825"/>
      <c r="Z23" s="829"/>
      <c r="AA23" s="829"/>
      <c r="AB23" s="829"/>
      <c r="AC23" s="829"/>
      <c r="AD23" s="882"/>
      <c r="AE23" s="333" t="s">
        <v>279</v>
      </c>
      <c r="AF23" s="333" t="s">
        <v>279</v>
      </c>
      <c r="AG23" s="333" t="s">
        <v>279</v>
      </c>
      <c r="AH23" s="333" t="s">
        <v>279</v>
      </c>
      <c r="AI23" s="333" t="s">
        <v>279</v>
      </c>
      <c r="AJ23" s="333" t="s">
        <v>279</v>
      </c>
      <c r="AK23" s="333" t="s">
        <v>279</v>
      </c>
      <c r="AL23" s="333" t="s">
        <v>279</v>
      </c>
      <c r="AM23" s="883"/>
      <c r="AN23" s="884"/>
      <c r="AO23" s="884"/>
      <c r="AP23" s="885"/>
      <c r="AQ23" s="878"/>
      <c r="AR23" s="867"/>
      <c r="AS23" s="347" t="s">
        <v>1440</v>
      </c>
      <c r="AT23" s="348" t="s">
        <v>1441</v>
      </c>
      <c r="AU23" s="349">
        <v>1</v>
      </c>
      <c r="AV23" s="328" t="s">
        <v>1439</v>
      </c>
      <c r="AW23" s="348" t="s">
        <v>1442</v>
      </c>
      <c r="AX23" s="350" t="s">
        <v>1443</v>
      </c>
      <c r="AY23" s="350" t="s">
        <v>1444</v>
      </c>
      <c r="AZ23" s="828" t="s">
        <v>1445</v>
      </c>
      <c r="BA23" s="828" t="s">
        <v>1446</v>
      </c>
      <c r="BB23" s="824" t="s">
        <v>1447</v>
      </c>
      <c r="BC23" s="824" t="s">
        <v>1386</v>
      </c>
      <c r="BD23" s="850"/>
      <c r="BH23" s="321"/>
    </row>
    <row r="24" spans="1:62" ht="93" customHeight="1" x14ac:dyDescent="0.2">
      <c r="A24" s="855"/>
      <c r="B24" s="855"/>
      <c r="C24" s="829"/>
      <c r="D24" s="856"/>
      <c r="E24" s="856"/>
      <c r="F24" s="850"/>
      <c r="G24" s="850"/>
      <c r="H24" s="850"/>
      <c r="I24" s="850"/>
      <c r="J24" s="855"/>
      <c r="K24" s="855"/>
      <c r="L24" s="855"/>
      <c r="M24" s="889"/>
      <c r="N24" s="890"/>
      <c r="O24" s="850"/>
      <c r="P24" s="867"/>
      <c r="Q24" s="344" t="s">
        <v>1448</v>
      </c>
      <c r="R24" s="867"/>
      <c r="S24" s="884"/>
      <c r="T24" s="885"/>
      <c r="U24" s="339"/>
      <c r="V24" s="884"/>
      <c r="W24" s="880"/>
      <c r="X24" s="330" t="s">
        <v>1449</v>
      </c>
      <c r="Y24" s="331" t="s">
        <v>1379</v>
      </c>
      <c r="Z24" s="332">
        <v>1</v>
      </c>
      <c r="AA24" s="331" t="s">
        <v>1379</v>
      </c>
      <c r="AB24" s="332">
        <v>1</v>
      </c>
      <c r="AC24" s="328" t="s">
        <v>1379</v>
      </c>
      <c r="AD24" s="882"/>
      <c r="AE24" s="333" t="s">
        <v>279</v>
      </c>
      <c r="AF24" s="333" t="s">
        <v>279</v>
      </c>
      <c r="AG24" s="333" t="s">
        <v>279</v>
      </c>
      <c r="AH24" s="333" t="s">
        <v>279</v>
      </c>
      <c r="AI24" s="333" t="s">
        <v>279</v>
      </c>
      <c r="AJ24" s="333" t="s">
        <v>279</v>
      </c>
      <c r="AK24" s="333" t="s">
        <v>279</v>
      </c>
      <c r="AL24" s="333" t="s">
        <v>279</v>
      </c>
      <c r="AM24" s="883"/>
      <c r="AN24" s="884"/>
      <c r="AO24" s="884"/>
      <c r="AP24" s="885"/>
      <c r="AQ24" s="878"/>
      <c r="AR24" s="867"/>
      <c r="AS24" s="872" t="s">
        <v>1450</v>
      </c>
      <c r="AT24" s="874" t="s">
        <v>1451</v>
      </c>
      <c r="AU24" s="876">
        <v>1</v>
      </c>
      <c r="AV24" s="874" t="s">
        <v>1452</v>
      </c>
      <c r="AW24" s="876" t="s">
        <v>150</v>
      </c>
      <c r="AX24" s="871" t="s">
        <v>1400</v>
      </c>
      <c r="AY24" s="871" t="s">
        <v>1401</v>
      </c>
      <c r="AZ24" s="850"/>
      <c r="BA24" s="850"/>
      <c r="BB24" s="855"/>
      <c r="BC24" s="855"/>
      <c r="BD24" s="850"/>
      <c r="BH24" s="321"/>
    </row>
    <row r="25" spans="1:62" ht="185.25" customHeight="1" x14ac:dyDescent="0.2">
      <c r="A25" s="825"/>
      <c r="B25" s="825"/>
      <c r="C25" s="328" t="s">
        <v>1388</v>
      </c>
      <c r="D25" s="827"/>
      <c r="E25" s="827"/>
      <c r="F25" s="829"/>
      <c r="G25" s="829"/>
      <c r="H25" s="829"/>
      <c r="I25" s="829"/>
      <c r="J25" s="825"/>
      <c r="K25" s="825"/>
      <c r="L25" s="825"/>
      <c r="M25" s="848"/>
      <c r="N25" s="849"/>
      <c r="O25" s="829"/>
      <c r="P25" s="852"/>
      <c r="Q25" s="344" t="s">
        <v>1453</v>
      </c>
      <c r="R25" s="852"/>
      <c r="S25" s="862"/>
      <c r="T25" s="864"/>
      <c r="U25" s="339"/>
      <c r="V25" s="862"/>
      <c r="W25" s="881"/>
      <c r="X25" s="330" t="s">
        <v>1454</v>
      </c>
      <c r="Y25" s="331" t="s">
        <v>1378</v>
      </c>
      <c r="Z25" s="332">
        <v>0.95</v>
      </c>
      <c r="AA25" s="331" t="s">
        <v>1379</v>
      </c>
      <c r="AB25" s="332">
        <v>1</v>
      </c>
      <c r="AC25" s="328" t="s">
        <v>1378</v>
      </c>
      <c r="AD25" s="845"/>
      <c r="AE25" s="333" t="s">
        <v>279</v>
      </c>
      <c r="AF25" s="333" t="s">
        <v>279</v>
      </c>
      <c r="AG25" s="333" t="s">
        <v>279</v>
      </c>
      <c r="AH25" s="333" t="s">
        <v>279</v>
      </c>
      <c r="AI25" s="333" t="s">
        <v>279</v>
      </c>
      <c r="AJ25" s="333" t="s">
        <v>279</v>
      </c>
      <c r="AK25" s="333" t="s">
        <v>279</v>
      </c>
      <c r="AL25" s="333" t="s">
        <v>279</v>
      </c>
      <c r="AM25" s="860"/>
      <c r="AN25" s="862"/>
      <c r="AO25" s="862"/>
      <c r="AP25" s="864"/>
      <c r="AQ25" s="866"/>
      <c r="AR25" s="852"/>
      <c r="AS25" s="873"/>
      <c r="AT25" s="875"/>
      <c r="AU25" s="877"/>
      <c r="AV25" s="875"/>
      <c r="AW25" s="877"/>
      <c r="AX25" s="854"/>
      <c r="AY25" s="854"/>
      <c r="AZ25" s="829"/>
      <c r="BA25" s="829"/>
      <c r="BB25" s="825"/>
      <c r="BC25" s="825"/>
      <c r="BD25" s="829"/>
      <c r="BH25" s="321"/>
    </row>
    <row r="26" spans="1:62" ht="409.5" x14ac:dyDescent="0.2">
      <c r="A26" s="93">
        <v>3</v>
      </c>
      <c r="B26" s="93" t="s">
        <v>1370</v>
      </c>
      <c r="C26" s="328" t="s">
        <v>1279</v>
      </c>
      <c r="D26" s="351" t="s">
        <v>1455</v>
      </c>
      <c r="E26" s="351" t="s">
        <v>1455</v>
      </c>
      <c r="F26" s="342" t="s">
        <v>1456</v>
      </c>
      <c r="G26" s="352" t="s">
        <v>1457</v>
      </c>
      <c r="H26" s="328" t="s">
        <v>2</v>
      </c>
      <c r="I26" s="328" t="s">
        <v>723</v>
      </c>
      <c r="J26" s="93" t="s">
        <v>279</v>
      </c>
      <c r="K26" s="93" t="s">
        <v>279</v>
      </c>
      <c r="L26" s="338" t="s">
        <v>289</v>
      </c>
      <c r="M26" s="891" t="s">
        <v>1374</v>
      </c>
      <c r="N26" s="891"/>
      <c r="O26" s="344" t="s">
        <v>1458</v>
      </c>
      <c r="P26" s="329" t="s">
        <v>376</v>
      </c>
      <c r="Q26" s="341" t="s">
        <v>1459</v>
      </c>
      <c r="R26" s="344" t="s">
        <v>637</v>
      </c>
      <c r="S26" s="353">
        <v>0.8</v>
      </c>
      <c r="T26" s="354" t="s">
        <v>397</v>
      </c>
      <c r="U26" s="355"/>
      <c r="V26" s="353">
        <v>0.8</v>
      </c>
      <c r="W26" s="356" t="s">
        <v>103</v>
      </c>
      <c r="X26" s="330" t="s">
        <v>1460</v>
      </c>
      <c r="Y26" s="333" t="s">
        <v>1379</v>
      </c>
      <c r="Z26" s="357">
        <v>1</v>
      </c>
      <c r="AA26" s="333" t="s">
        <v>1379</v>
      </c>
      <c r="AB26" s="357">
        <v>1</v>
      </c>
      <c r="AC26" s="358" t="s">
        <v>1379</v>
      </c>
      <c r="AD26" s="358" t="s">
        <v>1379</v>
      </c>
      <c r="AE26" s="333" t="s">
        <v>279</v>
      </c>
      <c r="AF26" s="333" t="s">
        <v>279</v>
      </c>
      <c r="AG26" s="333" t="s">
        <v>279</v>
      </c>
      <c r="AH26" s="333" t="s">
        <v>279</v>
      </c>
      <c r="AI26" s="333" t="s">
        <v>279</v>
      </c>
      <c r="AJ26" s="333" t="s">
        <v>279</v>
      </c>
      <c r="AK26" s="333" t="s">
        <v>279</v>
      </c>
      <c r="AL26" s="333" t="s">
        <v>279</v>
      </c>
      <c r="AM26" s="359" t="s">
        <v>319</v>
      </c>
      <c r="AN26" s="360">
        <v>0.4</v>
      </c>
      <c r="AO26" s="360">
        <v>0.8</v>
      </c>
      <c r="AP26" s="361" t="s">
        <v>397</v>
      </c>
      <c r="AQ26" s="362" t="s">
        <v>103</v>
      </c>
      <c r="AR26" s="359" t="s">
        <v>273</v>
      </c>
      <c r="AS26" s="329" t="s">
        <v>1461</v>
      </c>
      <c r="AT26" s="363" t="s">
        <v>1462</v>
      </c>
      <c r="AU26" s="364">
        <v>1</v>
      </c>
      <c r="AV26" s="344" t="s">
        <v>1463</v>
      </c>
      <c r="AW26" s="364" t="s">
        <v>160</v>
      </c>
      <c r="AX26" s="365">
        <v>44562</v>
      </c>
      <c r="AY26" s="365">
        <v>44926</v>
      </c>
      <c r="AZ26" s="329" t="s">
        <v>1464</v>
      </c>
      <c r="BA26" s="344" t="s">
        <v>1465</v>
      </c>
      <c r="BB26" s="344" t="s">
        <v>1463</v>
      </c>
      <c r="BC26" s="344" t="s">
        <v>1466</v>
      </c>
      <c r="BD26" s="329" t="s">
        <v>1467</v>
      </c>
      <c r="BH26" s="321"/>
    </row>
    <row r="27" spans="1:62" ht="131.1" customHeight="1" x14ac:dyDescent="0.2">
      <c r="A27" s="892">
        <v>4</v>
      </c>
      <c r="B27" s="892" t="s">
        <v>1370</v>
      </c>
      <c r="C27" s="828" t="s">
        <v>1431</v>
      </c>
      <c r="D27" s="893" t="s">
        <v>1455</v>
      </c>
      <c r="E27" s="893" t="s">
        <v>1455</v>
      </c>
      <c r="F27" s="894" t="s">
        <v>1468</v>
      </c>
      <c r="G27" s="894" t="s">
        <v>1469</v>
      </c>
      <c r="H27" s="894" t="s">
        <v>2</v>
      </c>
      <c r="I27" s="894" t="s">
        <v>723</v>
      </c>
      <c r="J27" s="892" t="s">
        <v>279</v>
      </c>
      <c r="K27" s="892" t="s">
        <v>279</v>
      </c>
      <c r="L27" s="892" t="s">
        <v>289</v>
      </c>
      <c r="M27" s="846" t="s">
        <v>1374</v>
      </c>
      <c r="N27" s="847"/>
      <c r="O27" s="891" t="s">
        <v>1375</v>
      </c>
      <c r="P27" s="891" t="s">
        <v>376</v>
      </c>
      <c r="Q27" s="851" t="s">
        <v>1470</v>
      </c>
      <c r="R27" s="891" t="s">
        <v>534</v>
      </c>
      <c r="S27" s="840">
        <v>1</v>
      </c>
      <c r="T27" s="900" t="s">
        <v>742</v>
      </c>
      <c r="U27" s="366" t="e">
        <f>VLOOKUP(Selección1,'[4]Listas '!D109:E133,2,FALSE)</f>
        <v>#N/A</v>
      </c>
      <c r="V27" s="901">
        <v>1</v>
      </c>
      <c r="W27" s="896" t="s">
        <v>743</v>
      </c>
      <c r="X27" s="367" t="s">
        <v>1471</v>
      </c>
      <c r="Y27" s="333" t="s">
        <v>1379</v>
      </c>
      <c r="Z27" s="332">
        <v>1</v>
      </c>
      <c r="AA27" s="333" t="s">
        <v>1379</v>
      </c>
      <c r="AB27" s="332">
        <v>1</v>
      </c>
      <c r="AC27" s="328" t="s">
        <v>1379</v>
      </c>
      <c r="AD27" s="828" t="s">
        <v>1378</v>
      </c>
      <c r="AE27" s="333" t="s">
        <v>279</v>
      </c>
      <c r="AF27" s="333" t="s">
        <v>279</v>
      </c>
      <c r="AG27" s="333" t="s">
        <v>279</v>
      </c>
      <c r="AH27" s="333" t="s">
        <v>279</v>
      </c>
      <c r="AI27" s="333" t="s">
        <v>279</v>
      </c>
      <c r="AJ27" s="333" t="s">
        <v>279</v>
      </c>
      <c r="AK27" s="333" t="s">
        <v>279</v>
      </c>
      <c r="AL27" s="333" t="s">
        <v>279</v>
      </c>
      <c r="AM27" s="851" t="s">
        <v>637</v>
      </c>
      <c r="AN27" s="840">
        <v>0.8</v>
      </c>
      <c r="AO27" s="840">
        <v>1</v>
      </c>
      <c r="AP27" s="838" t="s">
        <v>742</v>
      </c>
      <c r="AQ27" s="865" t="s">
        <v>105</v>
      </c>
      <c r="AR27" s="851" t="s">
        <v>273</v>
      </c>
      <c r="AS27" s="368" t="s">
        <v>1472</v>
      </c>
      <c r="AT27" s="369" t="s">
        <v>1473</v>
      </c>
      <c r="AU27" s="370">
        <v>1</v>
      </c>
      <c r="AV27" s="358" t="s">
        <v>1474</v>
      </c>
      <c r="AW27" s="371" t="s">
        <v>156</v>
      </c>
      <c r="AX27" s="346" t="s">
        <v>270</v>
      </c>
      <c r="AY27" s="346" t="s">
        <v>410</v>
      </c>
      <c r="AZ27" s="337" t="s">
        <v>1475</v>
      </c>
      <c r="BA27" s="328" t="s">
        <v>1476</v>
      </c>
      <c r="BB27" s="328" t="s">
        <v>1477</v>
      </c>
      <c r="BC27" s="93" t="s">
        <v>1478</v>
      </c>
      <c r="BD27" s="894" t="s">
        <v>1479</v>
      </c>
      <c r="BH27" s="321"/>
    </row>
    <row r="28" spans="1:62" ht="129.94999999999999" customHeight="1" x14ac:dyDescent="0.2">
      <c r="A28" s="892"/>
      <c r="B28" s="892"/>
      <c r="C28" s="850"/>
      <c r="D28" s="893"/>
      <c r="E28" s="893"/>
      <c r="F28" s="894"/>
      <c r="G28" s="894"/>
      <c r="H28" s="894"/>
      <c r="I28" s="894"/>
      <c r="J28" s="892"/>
      <c r="K28" s="892"/>
      <c r="L28" s="892"/>
      <c r="M28" s="889"/>
      <c r="N28" s="890"/>
      <c r="O28" s="891"/>
      <c r="P28" s="891"/>
      <c r="Q28" s="852"/>
      <c r="R28" s="891"/>
      <c r="S28" s="898"/>
      <c r="T28" s="900"/>
      <c r="U28" s="355"/>
      <c r="V28" s="902"/>
      <c r="W28" s="897"/>
      <c r="X28" s="372" t="s">
        <v>1480</v>
      </c>
      <c r="Y28" s="333" t="s">
        <v>1379</v>
      </c>
      <c r="Z28" s="332">
        <v>1</v>
      </c>
      <c r="AA28" s="333" t="s">
        <v>1379</v>
      </c>
      <c r="AB28" s="332">
        <v>1</v>
      </c>
      <c r="AC28" s="328" t="s">
        <v>1379</v>
      </c>
      <c r="AD28" s="850"/>
      <c r="AE28" s="333" t="s">
        <v>279</v>
      </c>
      <c r="AF28" s="333" t="s">
        <v>279</v>
      </c>
      <c r="AG28" s="333" t="s">
        <v>279</v>
      </c>
      <c r="AH28" s="333" t="s">
        <v>279</v>
      </c>
      <c r="AI28" s="333" t="s">
        <v>279</v>
      </c>
      <c r="AJ28" s="333" t="s">
        <v>279</v>
      </c>
      <c r="AK28" s="333" t="s">
        <v>279</v>
      </c>
      <c r="AL28" s="333" t="s">
        <v>279</v>
      </c>
      <c r="AM28" s="867"/>
      <c r="AN28" s="898"/>
      <c r="AO28" s="898"/>
      <c r="AP28" s="899"/>
      <c r="AQ28" s="878"/>
      <c r="AR28" s="867"/>
      <c r="AS28" s="342" t="s">
        <v>1481</v>
      </c>
      <c r="AT28" s="328" t="s">
        <v>1482</v>
      </c>
      <c r="AU28" s="93">
        <v>1</v>
      </c>
      <c r="AV28" s="328" t="s">
        <v>1483</v>
      </c>
      <c r="AW28" s="358" t="s">
        <v>1484</v>
      </c>
      <c r="AX28" s="346" t="s">
        <v>1485</v>
      </c>
      <c r="AY28" s="346" t="s">
        <v>1486</v>
      </c>
      <c r="AZ28" s="337" t="s">
        <v>1487</v>
      </c>
      <c r="BA28" s="93" t="s">
        <v>1488</v>
      </c>
      <c r="BB28" s="328" t="s">
        <v>1477</v>
      </c>
      <c r="BC28" s="93" t="s">
        <v>1478</v>
      </c>
      <c r="BD28" s="894"/>
      <c r="BH28" s="321"/>
    </row>
    <row r="29" spans="1:62" ht="129.94999999999999" customHeight="1" x14ac:dyDescent="0.2">
      <c r="A29" s="892"/>
      <c r="B29" s="892"/>
      <c r="C29" s="850"/>
      <c r="D29" s="893"/>
      <c r="E29" s="893"/>
      <c r="F29" s="894"/>
      <c r="G29" s="894"/>
      <c r="H29" s="894"/>
      <c r="I29" s="894"/>
      <c r="J29" s="892"/>
      <c r="K29" s="892"/>
      <c r="L29" s="892"/>
      <c r="M29" s="889"/>
      <c r="N29" s="890"/>
      <c r="O29" s="891"/>
      <c r="P29" s="891"/>
      <c r="Q29" s="851" t="s">
        <v>1489</v>
      </c>
      <c r="R29" s="891"/>
      <c r="S29" s="898"/>
      <c r="T29" s="900"/>
      <c r="U29" s="355"/>
      <c r="V29" s="902"/>
      <c r="W29" s="897"/>
      <c r="X29" s="367" t="s">
        <v>1490</v>
      </c>
      <c r="Y29" s="333" t="s">
        <v>1379</v>
      </c>
      <c r="Z29" s="332">
        <v>1</v>
      </c>
      <c r="AA29" s="333" t="s">
        <v>1379</v>
      </c>
      <c r="AB29" s="332">
        <v>1</v>
      </c>
      <c r="AC29" s="328" t="s">
        <v>1379</v>
      </c>
      <c r="AD29" s="850"/>
      <c r="AE29" s="333" t="s">
        <v>279</v>
      </c>
      <c r="AF29" s="333" t="s">
        <v>279</v>
      </c>
      <c r="AG29" s="333" t="s">
        <v>279</v>
      </c>
      <c r="AH29" s="333" t="s">
        <v>279</v>
      </c>
      <c r="AI29" s="333" t="s">
        <v>279</v>
      </c>
      <c r="AJ29" s="333" t="s">
        <v>279</v>
      </c>
      <c r="AK29" s="333" t="s">
        <v>279</v>
      </c>
      <c r="AL29" s="333" t="s">
        <v>279</v>
      </c>
      <c r="AM29" s="867"/>
      <c r="AN29" s="898"/>
      <c r="AO29" s="898"/>
      <c r="AP29" s="899"/>
      <c r="AQ29" s="878"/>
      <c r="AR29" s="867"/>
      <c r="AS29" s="342" t="s">
        <v>1491</v>
      </c>
      <c r="AT29" s="328" t="s">
        <v>1492</v>
      </c>
      <c r="AU29" s="93">
        <v>1</v>
      </c>
      <c r="AV29" s="328" t="s">
        <v>1493</v>
      </c>
      <c r="AW29" s="93" t="s">
        <v>156</v>
      </c>
      <c r="AX29" s="346" t="s">
        <v>270</v>
      </c>
      <c r="AY29" s="346" t="s">
        <v>410</v>
      </c>
      <c r="AZ29" s="337" t="s">
        <v>1494</v>
      </c>
      <c r="BA29" s="93" t="s">
        <v>1488</v>
      </c>
      <c r="BB29" s="328" t="s">
        <v>1477</v>
      </c>
      <c r="BC29" s="93" t="s">
        <v>1478</v>
      </c>
      <c r="BD29" s="894"/>
      <c r="BH29" s="321"/>
    </row>
    <row r="30" spans="1:62" ht="129" customHeight="1" x14ac:dyDescent="0.2">
      <c r="A30" s="892"/>
      <c r="B30" s="892"/>
      <c r="C30" s="850"/>
      <c r="D30" s="893"/>
      <c r="E30" s="893"/>
      <c r="F30" s="894"/>
      <c r="G30" s="894"/>
      <c r="H30" s="894"/>
      <c r="I30" s="894"/>
      <c r="J30" s="892"/>
      <c r="K30" s="892"/>
      <c r="L30" s="892"/>
      <c r="M30" s="889"/>
      <c r="N30" s="890"/>
      <c r="O30" s="891"/>
      <c r="P30" s="891"/>
      <c r="Q30" s="852"/>
      <c r="R30" s="891"/>
      <c r="S30" s="898"/>
      <c r="T30" s="900"/>
      <c r="U30" s="355"/>
      <c r="V30" s="902"/>
      <c r="W30" s="897"/>
      <c r="X30" s="373" t="s">
        <v>1495</v>
      </c>
      <c r="Y30" s="333" t="s">
        <v>1378</v>
      </c>
      <c r="Z30" s="332">
        <v>0.95</v>
      </c>
      <c r="AA30" s="333" t="s">
        <v>1379</v>
      </c>
      <c r="AB30" s="332">
        <v>1</v>
      </c>
      <c r="AC30" s="328" t="s">
        <v>1378</v>
      </c>
      <c r="AD30" s="850"/>
      <c r="AE30" s="333" t="s">
        <v>279</v>
      </c>
      <c r="AF30" s="333" t="s">
        <v>279</v>
      </c>
      <c r="AG30" s="333" t="s">
        <v>279</v>
      </c>
      <c r="AH30" s="333" t="s">
        <v>279</v>
      </c>
      <c r="AI30" s="333" t="s">
        <v>279</v>
      </c>
      <c r="AJ30" s="333" t="s">
        <v>279</v>
      </c>
      <c r="AK30" s="333" t="s">
        <v>279</v>
      </c>
      <c r="AL30" s="333" t="s">
        <v>279</v>
      </c>
      <c r="AM30" s="867"/>
      <c r="AN30" s="898"/>
      <c r="AO30" s="898"/>
      <c r="AP30" s="899"/>
      <c r="AQ30" s="878"/>
      <c r="AR30" s="867"/>
      <c r="AS30" s="895" t="s">
        <v>1496</v>
      </c>
      <c r="AT30" s="894" t="s">
        <v>1497</v>
      </c>
      <c r="AU30" s="892">
        <v>1</v>
      </c>
      <c r="AV30" s="894" t="s">
        <v>1498</v>
      </c>
      <c r="AW30" s="892" t="s">
        <v>160</v>
      </c>
      <c r="AX30" s="869">
        <v>44562</v>
      </c>
      <c r="AY30" s="869">
        <v>44926</v>
      </c>
      <c r="AZ30" s="337" t="s">
        <v>1499</v>
      </c>
      <c r="BA30" s="93" t="s">
        <v>1488</v>
      </c>
      <c r="BB30" s="328" t="s">
        <v>1477</v>
      </c>
      <c r="BC30" s="93" t="s">
        <v>1478</v>
      </c>
      <c r="BD30" s="894"/>
    </row>
    <row r="31" spans="1:62" customFormat="1" ht="89.1" customHeight="1" thickBot="1" x14ac:dyDescent="0.3">
      <c r="A31" s="892"/>
      <c r="B31" s="892"/>
      <c r="C31" s="829"/>
      <c r="D31" s="893"/>
      <c r="E31" s="893"/>
      <c r="F31" s="894"/>
      <c r="G31" s="894"/>
      <c r="H31" s="894"/>
      <c r="I31" s="894"/>
      <c r="J31" s="892"/>
      <c r="K31" s="892"/>
      <c r="L31" s="892"/>
      <c r="M31" s="848"/>
      <c r="N31" s="849"/>
      <c r="O31" s="891"/>
      <c r="P31" s="891"/>
      <c r="Q31" s="344" t="s">
        <v>1500</v>
      </c>
      <c r="R31" s="891"/>
      <c r="S31" s="841"/>
      <c r="T31" s="900"/>
      <c r="U31" s="355"/>
      <c r="V31" s="903"/>
      <c r="W31" s="897"/>
      <c r="X31" s="374" t="s">
        <v>1501</v>
      </c>
      <c r="Y31" s="44" t="s">
        <v>1379</v>
      </c>
      <c r="Z31" s="375">
        <v>1</v>
      </c>
      <c r="AA31" s="44" t="s">
        <v>1379</v>
      </c>
      <c r="AB31" s="375">
        <v>1</v>
      </c>
      <c r="AC31" s="44" t="s">
        <v>1379</v>
      </c>
      <c r="AD31" s="829"/>
      <c r="AE31" s="333" t="s">
        <v>279</v>
      </c>
      <c r="AF31" s="333" t="s">
        <v>279</v>
      </c>
      <c r="AG31" s="333" t="s">
        <v>279</v>
      </c>
      <c r="AH31" s="333" t="s">
        <v>279</v>
      </c>
      <c r="AI31" s="333" t="s">
        <v>279</v>
      </c>
      <c r="AJ31" s="333" t="s">
        <v>279</v>
      </c>
      <c r="AK31" s="333" t="s">
        <v>279</v>
      </c>
      <c r="AL31" s="333" t="s">
        <v>279</v>
      </c>
      <c r="AM31" s="852"/>
      <c r="AN31" s="841"/>
      <c r="AO31" s="841"/>
      <c r="AP31" s="839"/>
      <c r="AQ31" s="866"/>
      <c r="AR31" s="852"/>
      <c r="AS31" s="895"/>
      <c r="AT31" s="894"/>
      <c r="AU31" s="892"/>
      <c r="AV31" s="894"/>
      <c r="AW31" s="892"/>
      <c r="AX31" s="870"/>
      <c r="AY31" s="870"/>
      <c r="AZ31" s="97" t="s">
        <v>1502</v>
      </c>
      <c r="BA31" s="93" t="s">
        <v>1488</v>
      </c>
      <c r="BB31" s="328" t="s">
        <v>1477</v>
      </c>
      <c r="BC31" s="93" t="s">
        <v>1478</v>
      </c>
      <c r="BD31" s="894"/>
      <c r="BE31" s="105"/>
      <c r="BF31" s="105"/>
      <c r="BG31" s="105"/>
      <c r="BH31" s="105"/>
      <c r="BI31" s="105"/>
      <c r="BJ31" s="105"/>
    </row>
    <row r="32" spans="1:62" s="118" customFormat="1" ht="180.75" customHeight="1" x14ac:dyDescent="0.2">
      <c r="A32" s="824">
        <v>1</v>
      </c>
      <c r="B32" s="824" t="s">
        <v>1370</v>
      </c>
      <c r="C32" s="828" t="s">
        <v>1371</v>
      </c>
      <c r="D32" s="828" t="s">
        <v>1503</v>
      </c>
      <c r="E32" s="828" t="s">
        <v>1503</v>
      </c>
      <c r="F32" s="828" t="s">
        <v>1504</v>
      </c>
      <c r="G32" s="828" t="s">
        <v>1505</v>
      </c>
      <c r="H32" s="828" t="s">
        <v>3</v>
      </c>
      <c r="I32" s="828" t="s">
        <v>1506</v>
      </c>
      <c r="J32" s="824" t="s">
        <v>279</v>
      </c>
      <c r="K32" s="824" t="s">
        <v>279</v>
      </c>
      <c r="L32" s="824" t="s">
        <v>289</v>
      </c>
      <c r="M32" s="908" t="s">
        <v>1507</v>
      </c>
      <c r="N32" s="851" t="s">
        <v>1508</v>
      </c>
      <c r="O32" s="851" t="s">
        <v>290</v>
      </c>
      <c r="P32" s="851" t="s">
        <v>289</v>
      </c>
      <c r="Q32" s="851" t="s">
        <v>1509</v>
      </c>
      <c r="R32" s="851" t="s">
        <v>637</v>
      </c>
      <c r="S32" s="840">
        <v>0.8</v>
      </c>
      <c r="T32" s="838" t="s">
        <v>397</v>
      </c>
      <c r="U32" s="329" t="e">
        <f>VLOOKUP(Selección1,#REF!,2,FALSE)</f>
        <v>#REF!</v>
      </c>
      <c r="V32" s="840">
        <v>0.8</v>
      </c>
      <c r="W32" s="842" t="s">
        <v>103</v>
      </c>
      <c r="X32" s="376" t="s">
        <v>1510</v>
      </c>
      <c r="Y32" s="377" t="s">
        <v>279</v>
      </c>
      <c r="Z32" s="377" t="s">
        <v>279</v>
      </c>
      <c r="AA32" s="377" t="s">
        <v>279</v>
      </c>
      <c r="AB32" s="377" t="s">
        <v>279</v>
      </c>
      <c r="AC32" s="377" t="s">
        <v>279</v>
      </c>
      <c r="AD32" s="859" t="s">
        <v>279</v>
      </c>
      <c r="AE32" s="93" t="s">
        <v>278</v>
      </c>
      <c r="AF32" s="378">
        <v>0.25</v>
      </c>
      <c r="AG32" s="328" t="s">
        <v>277</v>
      </c>
      <c r="AH32" s="378">
        <v>0.15</v>
      </c>
      <c r="AI32" s="332">
        <v>0.4</v>
      </c>
      <c r="AJ32" s="379" t="s">
        <v>276</v>
      </c>
      <c r="AK32" s="379" t="s">
        <v>275</v>
      </c>
      <c r="AL32" s="328" t="s">
        <v>274</v>
      </c>
      <c r="AM32" s="851" t="s">
        <v>353</v>
      </c>
      <c r="AN32" s="840">
        <v>0.2</v>
      </c>
      <c r="AO32" s="840">
        <v>0.8</v>
      </c>
      <c r="AP32" s="838" t="s">
        <v>395</v>
      </c>
      <c r="AQ32" s="842" t="s">
        <v>103</v>
      </c>
      <c r="AR32" s="911" t="s">
        <v>273</v>
      </c>
      <c r="AS32" s="380" t="s">
        <v>1511</v>
      </c>
      <c r="AT32" s="381" t="s">
        <v>1512</v>
      </c>
      <c r="AU32" s="382">
        <v>1</v>
      </c>
      <c r="AV32" s="381" t="s">
        <v>1513</v>
      </c>
      <c r="AW32" s="382" t="s">
        <v>156</v>
      </c>
      <c r="AX32" s="346" t="s">
        <v>270</v>
      </c>
      <c r="AY32" s="346" t="s">
        <v>410</v>
      </c>
      <c r="AZ32" s="381" t="s">
        <v>1514</v>
      </c>
      <c r="BA32" s="381" t="s">
        <v>1515</v>
      </c>
      <c r="BB32" s="382" t="s">
        <v>1516</v>
      </c>
      <c r="BC32" s="382" t="s">
        <v>1478</v>
      </c>
      <c r="BD32" s="904" t="s">
        <v>1517</v>
      </c>
      <c r="BH32" s="119"/>
    </row>
    <row r="33" spans="1:60" s="118" customFormat="1" ht="162.75" customHeight="1" x14ac:dyDescent="0.2">
      <c r="A33" s="855"/>
      <c r="B33" s="855"/>
      <c r="C33" s="829"/>
      <c r="D33" s="850"/>
      <c r="E33" s="850"/>
      <c r="F33" s="850"/>
      <c r="G33" s="850"/>
      <c r="H33" s="850"/>
      <c r="I33" s="850"/>
      <c r="J33" s="855"/>
      <c r="K33" s="855"/>
      <c r="L33" s="855"/>
      <c r="M33" s="909"/>
      <c r="N33" s="867"/>
      <c r="O33" s="852"/>
      <c r="P33" s="867"/>
      <c r="Q33" s="852"/>
      <c r="R33" s="867"/>
      <c r="S33" s="898"/>
      <c r="T33" s="899"/>
      <c r="U33" s="329"/>
      <c r="V33" s="898"/>
      <c r="W33" s="907"/>
      <c r="X33" s="383" t="s">
        <v>1518</v>
      </c>
      <c r="Y33" s="377" t="s">
        <v>279</v>
      </c>
      <c r="Z33" s="377" t="s">
        <v>279</v>
      </c>
      <c r="AA33" s="377" t="s">
        <v>279</v>
      </c>
      <c r="AB33" s="377" t="s">
        <v>279</v>
      </c>
      <c r="AC33" s="377" t="s">
        <v>279</v>
      </c>
      <c r="AD33" s="883"/>
      <c r="AE33" s="93" t="s">
        <v>278</v>
      </c>
      <c r="AF33" s="378">
        <v>0.25</v>
      </c>
      <c r="AG33" s="328" t="s">
        <v>277</v>
      </c>
      <c r="AH33" s="378">
        <v>0.15</v>
      </c>
      <c r="AI33" s="332">
        <v>0.4</v>
      </c>
      <c r="AJ33" s="379" t="s">
        <v>276</v>
      </c>
      <c r="AK33" s="379" t="s">
        <v>275</v>
      </c>
      <c r="AL33" s="328" t="s">
        <v>274</v>
      </c>
      <c r="AM33" s="867"/>
      <c r="AN33" s="898"/>
      <c r="AO33" s="898"/>
      <c r="AP33" s="899"/>
      <c r="AQ33" s="907"/>
      <c r="AR33" s="883"/>
      <c r="AS33" s="384" t="s">
        <v>1519</v>
      </c>
      <c r="AT33" s="93" t="s">
        <v>1520</v>
      </c>
      <c r="AU33" s="382">
        <v>1</v>
      </c>
      <c r="AV33" s="328" t="s">
        <v>1399</v>
      </c>
      <c r="AW33" s="382" t="s">
        <v>156</v>
      </c>
      <c r="AX33" s="346" t="s">
        <v>270</v>
      </c>
      <c r="AY33" s="346" t="s">
        <v>410</v>
      </c>
      <c r="AZ33" s="381" t="s">
        <v>1521</v>
      </c>
      <c r="BA33" s="381" t="s">
        <v>1522</v>
      </c>
      <c r="BB33" s="382" t="s">
        <v>1516</v>
      </c>
      <c r="BC33" s="382" t="s">
        <v>1478</v>
      </c>
      <c r="BD33" s="855"/>
      <c r="BH33" s="119"/>
    </row>
    <row r="34" spans="1:60" s="118" customFormat="1" ht="206.25" customHeight="1" x14ac:dyDescent="0.2">
      <c r="A34" s="855"/>
      <c r="B34" s="855"/>
      <c r="C34" s="828" t="s">
        <v>1434</v>
      </c>
      <c r="D34" s="850"/>
      <c r="E34" s="850"/>
      <c r="F34" s="850"/>
      <c r="G34" s="850"/>
      <c r="H34" s="850"/>
      <c r="I34" s="850"/>
      <c r="J34" s="855"/>
      <c r="K34" s="855"/>
      <c r="L34" s="855"/>
      <c r="M34" s="909"/>
      <c r="N34" s="867"/>
      <c r="O34" s="851" t="s">
        <v>377</v>
      </c>
      <c r="P34" s="867"/>
      <c r="Q34" s="329" t="s">
        <v>1523</v>
      </c>
      <c r="R34" s="867"/>
      <c r="S34" s="898"/>
      <c r="T34" s="899"/>
      <c r="U34" s="329" t="e">
        <f>VLOOKUP(Selección1,#REF!,2,FALSE)</f>
        <v>#REF!</v>
      </c>
      <c r="V34" s="898"/>
      <c r="W34" s="907"/>
      <c r="X34" s="385" t="s">
        <v>1524</v>
      </c>
      <c r="Y34" s="377" t="s">
        <v>279</v>
      </c>
      <c r="Z34" s="377" t="s">
        <v>279</v>
      </c>
      <c r="AA34" s="377" t="s">
        <v>279</v>
      </c>
      <c r="AB34" s="377" t="s">
        <v>279</v>
      </c>
      <c r="AC34" s="377" t="s">
        <v>279</v>
      </c>
      <c r="AD34" s="883"/>
      <c r="AE34" s="93" t="s">
        <v>278</v>
      </c>
      <c r="AF34" s="378">
        <v>0.25</v>
      </c>
      <c r="AG34" s="328" t="s">
        <v>277</v>
      </c>
      <c r="AH34" s="378">
        <v>0.15</v>
      </c>
      <c r="AI34" s="332">
        <v>0.4</v>
      </c>
      <c r="AJ34" s="379" t="s">
        <v>276</v>
      </c>
      <c r="AK34" s="379" t="s">
        <v>275</v>
      </c>
      <c r="AL34" s="328" t="s">
        <v>274</v>
      </c>
      <c r="AM34" s="867"/>
      <c r="AN34" s="898"/>
      <c r="AO34" s="898"/>
      <c r="AP34" s="899"/>
      <c r="AQ34" s="907"/>
      <c r="AR34" s="883"/>
      <c r="AS34" s="386" t="s">
        <v>1525</v>
      </c>
      <c r="AT34" s="371" t="s">
        <v>1520</v>
      </c>
      <c r="AU34" s="382">
        <v>1</v>
      </c>
      <c r="AV34" s="358" t="s">
        <v>1399</v>
      </c>
      <c r="AW34" s="382" t="s">
        <v>150</v>
      </c>
      <c r="AX34" s="346" t="s">
        <v>1400</v>
      </c>
      <c r="AY34" s="346" t="s">
        <v>1401</v>
      </c>
      <c r="AZ34" s="328" t="s">
        <v>1526</v>
      </c>
      <c r="BA34" s="93" t="s">
        <v>1527</v>
      </c>
      <c r="BB34" s="382" t="s">
        <v>1516</v>
      </c>
      <c r="BC34" s="93" t="s">
        <v>1478</v>
      </c>
      <c r="BD34" s="855"/>
      <c r="BH34" s="119"/>
    </row>
    <row r="35" spans="1:60" s="118" customFormat="1" ht="114.6" customHeight="1" x14ac:dyDescent="0.2">
      <c r="A35" s="855"/>
      <c r="B35" s="855"/>
      <c r="C35" s="850"/>
      <c r="D35" s="850"/>
      <c r="E35" s="850"/>
      <c r="F35" s="850"/>
      <c r="G35" s="850"/>
      <c r="H35" s="850"/>
      <c r="I35" s="850"/>
      <c r="J35" s="855"/>
      <c r="K35" s="855"/>
      <c r="L35" s="855"/>
      <c r="M35" s="909"/>
      <c r="N35" s="867"/>
      <c r="O35" s="867"/>
      <c r="P35" s="867"/>
      <c r="Q35" s="851" t="s">
        <v>1528</v>
      </c>
      <c r="R35" s="867"/>
      <c r="S35" s="898"/>
      <c r="T35" s="899"/>
      <c r="U35" s="329"/>
      <c r="V35" s="898"/>
      <c r="W35" s="907"/>
      <c r="X35" s="385" t="s">
        <v>1529</v>
      </c>
      <c r="Y35" s="377" t="s">
        <v>279</v>
      </c>
      <c r="Z35" s="377" t="s">
        <v>279</v>
      </c>
      <c r="AA35" s="377" t="s">
        <v>279</v>
      </c>
      <c r="AB35" s="377" t="s">
        <v>279</v>
      </c>
      <c r="AC35" s="377" t="s">
        <v>279</v>
      </c>
      <c r="AD35" s="883"/>
      <c r="AE35" s="93" t="s">
        <v>278</v>
      </c>
      <c r="AF35" s="378">
        <v>0.25</v>
      </c>
      <c r="AG35" s="328" t="s">
        <v>277</v>
      </c>
      <c r="AH35" s="378">
        <v>0.15</v>
      </c>
      <c r="AI35" s="332">
        <v>0.4</v>
      </c>
      <c r="AJ35" s="379" t="s">
        <v>276</v>
      </c>
      <c r="AK35" s="379" t="s">
        <v>275</v>
      </c>
      <c r="AL35" s="328" t="s">
        <v>274</v>
      </c>
      <c r="AM35" s="867"/>
      <c r="AN35" s="898"/>
      <c r="AO35" s="898"/>
      <c r="AP35" s="899"/>
      <c r="AQ35" s="907"/>
      <c r="AR35" s="883"/>
      <c r="AS35" s="905" t="s">
        <v>1530</v>
      </c>
      <c r="AT35" s="824" t="s">
        <v>1520</v>
      </c>
      <c r="AU35" s="824">
        <v>1</v>
      </c>
      <c r="AV35" s="828" t="s">
        <v>1531</v>
      </c>
      <c r="AW35" s="824" t="s">
        <v>150</v>
      </c>
      <c r="AX35" s="871" t="s">
        <v>1400</v>
      </c>
      <c r="AY35" s="871" t="s">
        <v>1401</v>
      </c>
      <c r="AZ35" s="828" t="s">
        <v>1532</v>
      </c>
      <c r="BA35" s="824" t="s">
        <v>1533</v>
      </c>
      <c r="BB35" s="824" t="s">
        <v>1516</v>
      </c>
      <c r="BC35" s="828" t="s">
        <v>1534</v>
      </c>
      <c r="BD35" s="855"/>
      <c r="BH35" s="119"/>
    </row>
    <row r="36" spans="1:60" s="118" customFormat="1" ht="112.35" customHeight="1" x14ac:dyDescent="0.2">
      <c r="A36" s="825"/>
      <c r="B36" s="825"/>
      <c r="C36" s="829"/>
      <c r="D36" s="829"/>
      <c r="E36" s="829"/>
      <c r="F36" s="829"/>
      <c r="G36" s="829"/>
      <c r="H36" s="829"/>
      <c r="I36" s="829"/>
      <c r="J36" s="825"/>
      <c r="K36" s="825"/>
      <c r="L36" s="825"/>
      <c r="M36" s="910"/>
      <c r="N36" s="852"/>
      <c r="O36" s="852"/>
      <c r="P36" s="852"/>
      <c r="Q36" s="852"/>
      <c r="R36" s="852"/>
      <c r="S36" s="841"/>
      <c r="T36" s="839"/>
      <c r="U36" s="329" t="e">
        <f>VLOOKUP(Selección1,#REF!,2,FALSE)</f>
        <v>#REF!</v>
      </c>
      <c r="V36" s="841"/>
      <c r="W36" s="843"/>
      <c r="X36" s="339" t="s">
        <v>1535</v>
      </c>
      <c r="Y36" s="377" t="s">
        <v>279</v>
      </c>
      <c r="Z36" s="377" t="s">
        <v>279</v>
      </c>
      <c r="AA36" s="377" t="s">
        <v>279</v>
      </c>
      <c r="AB36" s="377" t="s">
        <v>279</v>
      </c>
      <c r="AC36" s="377" t="s">
        <v>279</v>
      </c>
      <c r="AD36" s="860"/>
      <c r="AE36" s="93" t="s">
        <v>278</v>
      </c>
      <c r="AF36" s="378">
        <v>0.25</v>
      </c>
      <c r="AG36" s="328" t="s">
        <v>277</v>
      </c>
      <c r="AH36" s="378">
        <v>0.15</v>
      </c>
      <c r="AI36" s="332">
        <v>0.4</v>
      </c>
      <c r="AJ36" s="379" t="s">
        <v>276</v>
      </c>
      <c r="AK36" s="379" t="s">
        <v>275</v>
      </c>
      <c r="AL36" s="328" t="s">
        <v>274</v>
      </c>
      <c r="AM36" s="852"/>
      <c r="AN36" s="841"/>
      <c r="AO36" s="841"/>
      <c r="AP36" s="839"/>
      <c r="AQ36" s="843"/>
      <c r="AR36" s="860"/>
      <c r="AS36" s="906"/>
      <c r="AT36" s="825"/>
      <c r="AU36" s="825"/>
      <c r="AV36" s="829"/>
      <c r="AW36" s="825"/>
      <c r="AX36" s="854"/>
      <c r="AY36" s="854"/>
      <c r="AZ36" s="829"/>
      <c r="BA36" s="825"/>
      <c r="BB36" s="825"/>
      <c r="BC36" s="829"/>
      <c r="BD36" s="825"/>
      <c r="BH36" s="119"/>
    </row>
    <row r="37" spans="1:60" s="118" customFormat="1" ht="168.95" customHeight="1" x14ac:dyDescent="0.2">
      <c r="A37" s="824">
        <v>2</v>
      </c>
      <c r="B37" s="824" t="s">
        <v>1370</v>
      </c>
      <c r="C37" s="828" t="s">
        <v>1431</v>
      </c>
      <c r="D37" s="828" t="s">
        <v>1503</v>
      </c>
      <c r="E37" s="828" t="s">
        <v>1536</v>
      </c>
      <c r="F37" s="828" t="s">
        <v>1537</v>
      </c>
      <c r="G37" s="828" t="s">
        <v>1538</v>
      </c>
      <c r="H37" s="828" t="s">
        <v>3</v>
      </c>
      <c r="I37" s="828" t="s">
        <v>291</v>
      </c>
      <c r="J37" s="824" t="s">
        <v>279</v>
      </c>
      <c r="K37" s="824" t="s">
        <v>279</v>
      </c>
      <c r="L37" s="824" t="s">
        <v>289</v>
      </c>
      <c r="M37" s="828" t="s">
        <v>1539</v>
      </c>
      <c r="N37" s="851" t="s">
        <v>1540</v>
      </c>
      <c r="O37" s="851" t="s">
        <v>290</v>
      </c>
      <c r="P37" s="851" t="s">
        <v>289</v>
      </c>
      <c r="Q37" s="851" t="s">
        <v>1541</v>
      </c>
      <c r="R37" s="851" t="s">
        <v>637</v>
      </c>
      <c r="S37" s="840">
        <v>0.8</v>
      </c>
      <c r="T37" s="838" t="s">
        <v>742</v>
      </c>
      <c r="U37" s="329" t="e">
        <f>VLOOKUP(Selección1,#REF!,2,FALSE)</f>
        <v>#REF!</v>
      </c>
      <c r="V37" s="840">
        <v>1</v>
      </c>
      <c r="W37" s="896" t="s">
        <v>1542</v>
      </c>
      <c r="X37" s="329" t="s">
        <v>1543</v>
      </c>
      <c r="Y37" s="377" t="s">
        <v>279</v>
      </c>
      <c r="Z37" s="377" t="s">
        <v>279</v>
      </c>
      <c r="AA37" s="377" t="s">
        <v>279</v>
      </c>
      <c r="AB37" s="377" t="s">
        <v>279</v>
      </c>
      <c r="AC37" s="377" t="s">
        <v>279</v>
      </c>
      <c r="AD37" s="851" t="s">
        <v>279</v>
      </c>
      <c r="AE37" s="93" t="s">
        <v>278</v>
      </c>
      <c r="AF37" s="378">
        <v>0.25</v>
      </c>
      <c r="AG37" s="328" t="s">
        <v>277</v>
      </c>
      <c r="AH37" s="378">
        <v>0.15</v>
      </c>
      <c r="AI37" s="332">
        <v>0.4</v>
      </c>
      <c r="AJ37" s="379" t="s">
        <v>276</v>
      </c>
      <c r="AK37" s="379" t="s">
        <v>275</v>
      </c>
      <c r="AL37" s="328" t="s">
        <v>274</v>
      </c>
      <c r="AM37" s="851" t="s">
        <v>353</v>
      </c>
      <c r="AN37" s="840">
        <v>0.2</v>
      </c>
      <c r="AO37" s="840">
        <v>0.8</v>
      </c>
      <c r="AP37" s="838" t="s">
        <v>395</v>
      </c>
      <c r="AQ37" s="842" t="s">
        <v>120</v>
      </c>
      <c r="AR37" s="859" t="s">
        <v>273</v>
      </c>
      <c r="AS37" s="339" t="s">
        <v>1544</v>
      </c>
      <c r="AT37" s="328" t="s">
        <v>1545</v>
      </c>
      <c r="AU37" s="93">
        <v>1</v>
      </c>
      <c r="AV37" s="328" t="s">
        <v>1546</v>
      </c>
      <c r="AW37" s="93" t="s">
        <v>156</v>
      </c>
      <c r="AX37" s="346" t="s">
        <v>270</v>
      </c>
      <c r="AY37" s="346" t="s">
        <v>410</v>
      </c>
      <c r="AZ37" s="381" t="s">
        <v>1514</v>
      </c>
      <c r="BA37" s="381" t="s">
        <v>1515</v>
      </c>
      <c r="BB37" s="382" t="s">
        <v>1547</v>
      </c>
      <c r="BC37" s="382" t="s">
        <v>1478</v>
      </c>
      <c r="BD37" s="335" t="s">
        <v>1548</v>
      </c>
      <c r="BH37" s="119"/>
    </row>
    <row r="38" spans="1:60" s="118" customFormat="1" ht="166.5" customHeight="1" x14ac:dyDescent="0.2">
      <c r="A38" s="855"/>
      <c r="B38" s="855"/>
      <c r="C38" s="850"/>
      <c r="D38" s="850"/>
      <c r="E38" s="850"/>
      <c r="F38" s="850"/>
      <c r="G38" s="850"/>
      <c r="H38" s="850"/>
      <c r="I38" s="850"/>
      <c r="J38" s="855"/>
      <c r="K38" s="855"/>
      <c r="L38" s="855"/>
      <c r="M38" s="850"/>
      <c r="N38" s="852"/>
      <c r="O38" s="867"/>
      <c r="P38" s="867"/>
      <c r="Q38" s="867"/>
      <c r="R38" s="867"/>
      <c r="S38" s="898"/>
      <c r="T38" s="899"/>
      <c r="U38" s="329"/>
      <c r="V38" s="898"/>
      <c r="W38" s="897"/>
      <c r="X38" s="329" t="s">
        <v>1549</v>
      </c>
      <c r="Y38" s="377" t="s">
        <v>279</v>
      </c>
      <c r="Z38" s="377" t="s">
        <v>279</v>
      </c>
      <c r="AA38" s="377" t="s">
        <v>279</v>
      </c>
      <c r="AB38" s="377" t="s">
        <v>279</v>
      </c>
      <c r="AC38" s="377" t="s">
        <v>279</v>
      </c>
      <c r="AD38" s="867"/>
      <c r="AE38" s="93" t="s">
        <v>278</v>
      </c>
      <c r="AF38" s="378">
        <v>0.25</v>
      </c>
      <c r="AG38" s="328" t="s">
        <v>277</v>
      </c>
      <c r="AH38" s="378">
        <v>0.15</v>
      </c>
      <c r="AI38" s="332">
        <v>0.4</v>
      </c>
      <c r="AJ38" s="379" t="s">
        <v>276</v>
      </c>
      <c r="AK38" s="379" t="s">
        <v>275</v>
      </c>
      <c r="AL38" s="328" t="s">
        <v>274</v>
      </c>
      <c r="AM38" s="867"/>
      <c r="AN38" s="898"/>
      <c r="AO38" s="898"/>
      <c r="AP38" s="899"/>
      <c r="AQ38" s="907"/>
      <c r="AR38" s="883"/>
      <c r="AS38" s="387" t="s">
        <v>1550</v>
      </c>
      <c r="AT38" s="337" t="s">
        <v>1551</v>
      </c>
      <c r="AU38" s="93">
        <v>1</v>
      </c>
      <c r="AV38" s="328" t="s">
        <v>1552</v>
      </c>
      <c r="AW38" s="93" t="s">
        <v>150</v>
      </c>
      <c r="AX38" s="346" t="s">
        <v>1400</v>
      </c>
      <c r="AY38" s="346" t="s">
        <v>1401</v>
      </c>
      <c r="AZ38" s="328" t="s">
        <v>1553</v>
      </c>
      <c r="BA38" s="93" t="s">
        <v>1554</v>
      </c>
      <c r="BB38" s="382" t="s">
        <v>1547</v>
      </c>
      <c r="BC38" s="93" t="s">
        <v>1478</v>
      </c>
      <c r="BD38" s="335" t="s">
        <v>1555</v>
      </c>
      <c r="BH38" s="119"/>
    </row>
    <row r="39" spans="1:60" s="118" customFormat="1" ht="142.5" x14ac:dyDescent="0.2">
      <c r="A39" s="855"/>
      <c r="B39" s="855"/>
      <c r="C39" s="850"/>
      <c r="D39" s="850"/>
      <c r="E39" s="850"/>
      <c r="F39" s="850"/>
      <c r="G39" s="850"/>
      <c r="H39" s="850"/>
      <c r="I39" s="850"/>
      <c r="J39" s="855"/>
      <c r="K39" s="855"/>
      <c r="L39" s="855"/>
      <c r="M39" s="850"/>
      <c r="N39" s="851" t="s">
        <v>1556</v>
      </c>
      <c r="O39" s="851" t="s">
        <v>377</v>
      </c>
      <c r="P39" s="867"/>
      <c r="Q39" s="852"/>
      <c r="R39" s="867"/>
      <c r="S39" s="898"/>
      <c r="T39" s="899"/>
      <c r="U39" s="329"/>
      <c r="V39" s="898"/>
      <c r="W39" s="897"/>
      <c r="X39" s="329" t="s">
        <v>1557</v>
      </c>
      <c r="Y39" s="377" t="s">
        <v>279</v>
      </c>
      <c r="Z39" s="377" t="s">
        <v>279</v>
      </c>
      <c r="AA39" s="377" t="s">
        <v>279</v>
      </c>
      <c r="AB39" s="377" t="s">
        <v>279</v>
      </c>
      <c r="AC39" s="377" t="s">
        <v>279</v>
      </c>
      <c r="AD39" s="867"/>
      <c r="AE39" s="93" t="s">
        <v>278</v>
      </c>
      <c r="AF39" s="378">
        <v>0.25</v>
      </c>
      <c r="AG39" s="328" t="s">
        <v>277</v>
      </c>
      <c r="AH39" s="378">
        <v>0.15</v>
      </c>
      <c r="AI39" s="332">
        <v>0.4</v>
      </c>
      <c r="AJ39" s="379" t="s">
        <v>276</v>
      </c>
      <c r="AK39" s="379" t="s">
        <v>275</v>
      </c>
      <c r="AL39" s="328" t="s">
        <v>274</v>
      </c>
      <c r="AM39" s="867"/>
      <c r="AN39" s="898"/>
      <c r="AO39" s="898"/>
      <c r="AP39" s="899"/>
      <c r="AQ39" s="907"/>
      <c r="AR39" s="883"/>
      <c r="AS39" s="387" t="s">
        <v>1558</v>
      </c>
      <c r="AT39" s="337" t="s">
        <v>1559</v>
      </c>
      <c r="AU39" s="379">
        <v>1</v>
      </c>
      <c r="AV39" s="388" t="s">
        <v>1560</v>
      </c>
      <c r="AW39" s="93" t="s">
        <v>150</v>
      </c>
      <c r="AX39" s="346" t="s">
        <v>1400</v>
      </c>
      <c r="AY39" s="346" t="s">
        <v>1401</v>
      </c>
      <c r="AZ39" s="358" t="s">
        <v>1561</v>
      </c>
      <c r="BA39" s="358" t="s">
        <v>1562</v>
      </c>
      <c r="BB39" s="371" t="s">
        <v>1547</v>
      </c>
      <c r="BC39" s="371" t="s">
        <v>1478</v>
      </c>
      <c r="BD39" s="912" t="s">
        <v>1563</v>
      </c>
      <c r="BH39" s="119"/>
    </row>
    <row r="40" spans="1:60" s="118" customFormat="1" ht="71.25" x14ac:dyDescent="0.2">
      <c r="A40" s="855"/>
      <c r="B40" s="855"/>
      <c r="C40" s="850"/>
      <c r="D40" s="850"/>
      <c r="E40" s="850"/>
      <c r="F40" s="850"/>
      <c r="G40" s="850"/>
      <c r="H40" s="850"/>
      <c r="I40" s="850"/>
      <c r="J40" s="855"/>
      <c r="K40" s="855"/>
      <c r="L40" s="855"/>
      <c r="M40" s="850"/>
      <c r="N40" s="867"/>
      <c r="O40" s="867"/>
      <c r="P40" s="867"/>
      <c r="Q40" s="329" t="s">
        <v>1564</v>
      </c>
      <c r="R40" s="867"/>
      <c r="S40" s="898"/>
      <c r="T40" s="899"/>
      <c r="U40" s="329" t="e">
        <f>VLOOKUP(Selección1,#REF!,2,FALSE)</f>
        <v>#REF!</v>
      </c>
      <c r="V40" s="898"/>
      <c r="W40" s="897"/>
      <c r="X40" s="329" t="s">
        <v>1565</v>
      </c>
      <c r="Y40" s="377" t="s">
        <v>279</v>
      </c>
      <c r="Z40" s="377" t="s">
        <v>279</v>
      </c>
      <c r="AA40" s="377" t="s">
        <v>279</v>
      </c>
      <c r="AB40" s="377" t="s">
        <v>279</v>
      </c>
      <c r="AC40" s="377" t="s">
        <v>279</v>
      </c>
      <c r="AD40" s="867"/>
      <c r="AE40" s="93" t="s">
        <v>163</v>
      </c>
      <c r="AF40" s="378">
        <v>0.15</v>
      </c>
      <c r="AG40" s="328" t="s">
        <v>277</v>
      </c>
      <c r="AH40" s="378">
        <v>0.15</v>
      </c>
      <c r="AI40" s="332">
        <v>0.3</v>
      </c>
      <c r="AJ40" s="379" t="s">
        <v>276</v>
      </c>
      <c r="AK40" s="379" t="s">
        <v>275</v>
      </c>
      <c r="AL40" s="328" t="s">
        <v>274</v>
      </c>
      <c r="AM40" s="867"/>
      <c r="AN40" s="898"/>
      <c r="AO40" s="898"/>
      <c r="AP40" s="899"/>
      <c r="AQ40" s="907"/>
      <c r="AR40" s="883"/>
      <c r="AS40" s="389" t="s">
        <v>1566</v>
      </c>
      <c r="AT40" s="370" t="s">
        <v>1567</v>
      </c>
      <c r="AU40" s="371">
        <v>1</v>
      </c>
      <c r="AV40" s="328" t="s">
        <v>1546</v>
      </c>
      <c r="AW40" s="371" t="s">
        <v>150</v>
      </c>
      <c r="AX40" s="346" t="s">
        <v>1400</v>
      </c>
      <c r="AY40" s="346" t="s">
        <v>1401</v>
      </c>
      <c r="AZ40" s="390"/>
      <c r="BA40" s="390"/>
      <c r="BB40" s="390"/>
      <c r="BC40" s="390"/>
      <c r="BD40" s="913"/>
      <c r="BH40" s="119"/>
    </row>
    <row r="41" spans="1:60" s="118" customFormat="1" ht="174.95" customHeight="1" x14ac:dyDescent="0.2">
      <c r="A41" s="825"/>
      <c r="B41" s="825"/>
      <c r="C41" s="829"/>
      <c r="D41" s="829"/>
      <c r="E41" s="829"/>
      <c r="F41" s="829"/>
      <c r="G41" s="829"/>
      <c r="H41" s="829"/>
      <c r="I41" s="829"/>
      <c r="J41" s="825"/>
      <c r="K41" s="825"/>
      <c r="L41" s="825"/>
      <c r="M41" s="829"/>
      <c r="N41" s="852"/>
      <c r="O41" s="852"/>
      <c r="P41" s="852"/>
      <c r="Q41" s="329" t="s">
        <v>1568</v>
      </c>
      <c r="R41" s="852"/>
      <c r="S41" s="841"/>
      <c r="T41" s="839"/>
      <c r="U41" s="329" t="e">
        <f>VLOOKUP(Selección1,#REF!,2,FALSE)</f>
        <v>#REF!</v>
      </c>
      <c r="V41" s="841"/>
      <c r="W41" s="914"/>
      <c r="X41" s="329" t="s">
        <v>1569</v>
      </c>
      <c r="Y41" s="377" t="s">
        <v>279</v>
      </c>
      <c r="Z41" s="377" t="s">
        <v>279</v>
      </c>
      <c r="AA41" s="377" t="s">
        <v>279</v>
      </c>
      <c r="AB41" s="377" t="s">
        <v>279</v>
      </c>
      <c r="AC41" s="377" t="s">
        <v>279</v>
      </c>
      <c r="AD41" s="852"/>
      <c r="AE41" s="93" t="s">
        <v>162</v>
      </c>
      <c r="AF41" s="378">
        <v>0.1</v>
      </c>
      <c r="AG41" s="328" t="s">
        <v>277</v>
      </c>
      <c r="AH41" s="378">
        <v>0.15</v>
      </c>
      <c r="AI41" s="332">
        <v>0.25</v>
      </c>
      <c r="AJ41" s="379" t="s">
        <v>276</v>
      </c>
      <c r="AK41" s="379" t="s">
        <v>275</v>
      </c>
      <c r="AL41" s="328" t="s">
        <v>274</v>
      </c>
      <c r="AM41" s="852"/>
      <c r="AN41" s="841"/>
      <c r="AO41" s="841"/>
      <c r="AP41" s="839"/>
      <c r="AQ41" s="843"/>
      <c r="AR41" s="860"/>
      <c r="AS41" s="342" t="s">
        <v>1570</v>
      </c>
      <c r="AT41" s="93" t="s">
        <v>1571</v>
      </c>
      <c r="AU41" s="93">
        <v>1</v>
      </c>
      <c r="AV41" s="328" t="s">
        <v>1572</v>
      </c>
      <c r="AW41" s="328" t="s">
        <v>1573</v>
      </c>
      <c r="AX41" s="346" t="s">
        <v>1485</v>
      </c>
      <c r="AY41" s="346" t="s">
        <v>1486</v>
      </c>
      <c r="AZ41" s="390"/>
      <c r="BA41" s="390"/>
      <c r="BB41" s="390"/>
      <c r="BC41" s="390"/>
      <c r="BD41" s="390"/>
      <c r="BH41" s="119"/>
    </row>
    <row r="42" spans="1:60" s="118" customFormat="1" ht="143.44999999999999" customHeight="1" x14ac:dyDescent="0.2">
      <c r="A42" s="824">
        <v>3</v>
      </c>
      <c r="B42" s="824" t="s">
        <v>1370</v>
      </c>
      <c r="C42" s="828" t="s">
        <v>1431</v>
      </c>
      <c r="D42" s="828" t="s">
        <v>1574</v>
      </c>
      <c r="E42" s="828" t="s">
        <v>1574</v>
      </c>
      <c r="F42" s="828" t="s">
        <v>1575</v>
      </c>
      <c r="G42" s="828" t="s">
        <v>1576</v>
      </c>
      <c r="H42" s="828" t="s">
        <v>3</v>
      </c>
      <c r="I42" s="828" t="s">
        <v>291</v>
      </c>
      <c r="J42" s="824" t="s">
        <v>279</v>
      </c>
      <c r="K42" s="824" t="s">
        <v>279</v>
      </c>
      <c r="L42" s="824" t="s">
        <v>1577</v>
      </c>
      <c r="M42" s="828" t="s">
        <v>1578</v>
      </c>
      <c r="N42" s="851" t="s">
        <v>1579</v>
      </c>
      <c r="O42" s="851" t="s">
        <v>377</v>
      </c>
      <c r="P42" s="851" t="s">
        <v>289</v>
      </c>
      <c r="Q42" s="391" t="s">
        <v>1580</v>
      </c>
      <c r="R42" s="851" t="s">
        <v>288</v>
      </c>
      <c r="S42" s="840">
        <v>0.6</v>
      </c>
      <c r="T42" s="838" t="s">
        <v>397</v>
      </c>
      <c r="U42" s="329"/>
      <c r="V42" s="840">
        <v>0.8</v>
      </c>
      <c r="W42" s="842" t="s">
        <v>103</v>
      </c>
      <c r="X42" s="329" t="s">
        <v>1581</v>
      </c>
      <c r="Y42" s="377" t="s">
        <v>279</v>
      </c>
      <c r="Z42" s="377" t="s">
        <v>279</v>
      </c>
      <c r="AA42" s="377" t="s">
        <v>279</v>
      </c>
      <c r="AB42" s="377" t="s">
        <v>279</v>
      </c>
      <c r="AC42" s="377" t="s">
        <v>279</v>
      </c>
      <c r="AD42" s="851" t="s">
        <v>279</v>
      </c>
      <c r="AE42" s="93" t="s">
        <v>278</v>
      </c>
      <c r="AF42" s="378">
        <v>0.25</v>
      </c>
      <c r="AG42" s="328" t="s">
        <v>277</v>
      </c>
      <c r="AH42" s="378">
        <v>0.15</v>
      </c>
      <c r="AI42" s="332">
        <v>0.4</v>
      </c>
      <c r="AJ42" s="379" t="s">
        <v>276</v>
      </c>
      <c r="AK42" s="379" t="s">
        <v>275</v>
      </c>
      <c r="AL42" s="328" t="s">
        <v>274</v>
      </c>
      <c r="AM42" s="851" t="s">
        <v>353</v>
      </c>
      <c r="AN42" s="840">
        <v>0.2</v>
      </c>
      <c r="AO42" s="840">
        <v>0.6</v>
      </c>
      <c r="AP42" s="838" t="s">
        <v>285</v>
      </c>
      <c r="AQ42" s="915" t="s">
        <v>101</v>
      </c>
      <c r="AR42" s="851" t="s">
        <v>273</v>
      </c>
      <c r="AS42" s="392" t="s">
        <v>1582</v>
      </c>
      <c r="AT42" s="93" t="s">
        <v>1583</v>
      </c>
      <c r="AU42" s="93">
        <v>1</v>
      </c>
      <c r="AV42" s="328" t="s">
        <v>1584</v>
      </c>
      <c r="AW42" s="93" t="s">
        <v>150</v>
      </c>
      <c r="AX42" s="346" t="s">
        <v>1400</v>
      </c>
      <c r="AY42" s="346" t="s">
        <v>1401</v>
      </c>
      <c r="AZ42" s="381" t="s">
        <v>1514</v>
      </c>
      <c r="BA42" s="381" t="s">
        <v>1515</v>
      </c>
      <c r="BB42" s="382" t="s">
        <v>1585</v>
      </c>
      <c r="BC42" s="382" t="s">
        <v>1478</v>
      </c>
      <c r="BD42" s="328" t="s">
        <v>1586</v>
      </c>
      <c r="BH42" s="119"/>
    </row>
    <row r="43" spans="1:60" s="118" customFormat="1" ht="142.35" customHeight="1" x14ac:dyDescent="0.2">
      <c r="A43" s="855"/>
      <c r="B43" s="855"/>
      <c r="C43" s="850"/>
      <c r="D43" s="850"/>
      <c r="E43" s="850"/>
      <c r="F43" s="850"/>
      <c r="G43" s="850"/>
      <c r="H43" s="850"/>
      <c r="I43" s="850"/>
      <c r="J43" s="855"/>
      <c r="K43" s="855"/>
      <c r="L43" s="855"/>
      <c r="M43" s="850"/>
      <c r="N43" s="867"/>
      <c r="O43" s="852"/>
      <c r="P43" s="867"/>
      <c r="Q43" s="851" t="s">
        <v>1587</v>
      </c>
      <c r="R43" s="867"/>
      <c r="S43" s="898"/>
      <c r="T43" s="899"/>
      <c r="U43" s="329"/>
      <c r="V43" s="898"/>
      <c r="W43" s="907"/>
      <c r="X43" s="393" t="s">
        <v>1588</v>
      </c>
      <c r="Y43" s="377" t="s">
        <v>279</v>
      </c>
      <c r="Z43" s="377" t="s">
        <v>279</v>
      </c>
      <c r="AA43" s="377" t="s">
        <v>279</v>
      </c>
      <c r="AB43" s="377" t="s">
        <v>279</v>
      </c>
      <c r="AC43" s="377" t="s">
        <v>279</v>
      </c>
      <c r="AD43" s="867"/>
      <c r="AE43" s="93" t="s">
        <v>162</v>
      </c>
      <c r="AF43" s="378">
        <v>0.1</v>
      </c>
      <c r="AG43" s="328" t="s">
        <v>277</v>
      </c>
      <c r="AH43" s="378">
        <v>0.15</v>
      </c>
      <c r="AI43" s="332">
        <v>0.25</v>
      </c>
      <c r="AJ43" s="379" t="s">
        <v>276</v>
      </c>
      <c r="AK43" s="379" t="s">
        <v>275</v>
      </c>
      <c r="AL43" s="328" t="s">
        <v>274</v>
      </c>
      <c r="AM43" s="867"/>
      <c r="AN43" s="898"/>
      <c r="AO43" s="898"/>
      <c r="AP43" s="899"/>
      <c r="AQ43" s="916"/>
      <c r="AR43" s="867"/>
      <c r="AS43" s="392" t="s">
        <v>1589</v>
      </c>
      <c r="AT43" s="328" t="s">
        <v>1590</v>
      </c>
      <c r="AU43" s="93">
        <v>1</v>
      </c>
      <c r="AV43" s="328" t="s">
        <v>1584</v>
      </c>
      <c r="AW43" s="93" t="s">
        <v>150</v>
      </c>
      <c r="AX43" s="346" t="s">
        <v>1400</v>
      </c>
      <c r="AY43" s="346" t="s">
        <v>1401</v>
      </c>
      <c r="AZ43" s="328" t="s">
        <v>1591</v>
      </c>
      <c r="BA43" s="328" t="s">
        <v>1592</v>
      </c>
      <c r="BB43" s="93" t="s">
        <v>1585</v>
      </c>
      <c r="BC43" s="93" t="s">
        <v>1478</v>
      </c>
      <c r="BD43" s="331" t="s">
        <v>1593</v>
      </c>
      <c r="BH43" s="119"/>
    </row>
    <row r="44" spans="1:60" s="118" customFormat="1" ht="150" customHeight="1" x14ac:dyDescent="0.2">
      <c r="A44" s="855"/>
      <c r="B44" s="855"/>
      <c r="C44" s="850"/>
      <c r="D44" s="850"/>
      <c r="E44" s="850"/>
      <c r="F44" s="850"/>
      <c r="G44" s="850"/>
      <c r="H44" s="850"/>
      <c r="I44" s="850"/>
      <c r="J44" s="855"/>
      <c r="K44" s="855"/>
      <c r="L44" s="855"/>
      <c r="M44" s="850"/>
      <c r="N44" s="867"/>
      <c r="O44" s="851" t="s">
        <v>290</v>
      </c>
      <c r="P44" s="867"/>
      <c r="Q44" s="867"/>
      <c r="R44" s="867"/>
      <c r="S44" s="898"/>
      <c r="T44" s="899"/>
      <c r="U44" s="329"/>
      <c r="V44" s="898"/>
      <c r="W44" s="907"/>
      <c r="X44" s="918" t="s">
        <v>1594</v>
      </c>
      <c r="Y44" s="377" t="s">
        <v>279</v>
      </c>
      <c r="Z44" s="377" t="s">
        <v>279</v>
      </c>
      <c r="AA44" s="377" t="s">
        <v>279</v>
      </c>
      <c r="AB44" s="377" t="s">
        <v>279</v>
      </c>
      <c r="AC44" s="377" t="s">
        <v>279</v>
      </c>
      <c r="AD44" s="867"/>
      <c r="AE44" s="824" t="s">
        <v>163</v>
      </c>
      <c r="AF44" s="920">
        <v>0.15</v>
      </c>
      <c r="AG44" s="828" t="s">
        <v>277</v>
      </c>
      <c r="AH44" s="920">
        <v>0.15</v>
      </c>
      <c r="AI44" s="886">
        <v>0.3</v>
      </c>
      <c r="AJ44" s="859" t="s">
        <v>276</v>
      </c>
      <c r="AK44" s="859" t="s">
        <v>275</v>
      </c>
      <c r="AL44" s="828" t="s">
        <v>274</v>
      </c>
      <c r="AM44" s="867"/>
      <c r="AN44" s="898"/>
      <c r="AO44" s="898"/>
      <c r="AP44" s="899"/>
      <c r="AQ44" s="916"/>
      <c r="AR44" s="867"/>
      <c r="AS44" s="394" t="s">
        <v>1595</v>
      </c>
      <c r="AT44" s="328" t="s">
        <v>1596</v>
      </c>
      <c r="AU44" s="93">
        <v>1</v>
      </c>
      <c r="AV44" s="328" t="s">
        <v>1584</v>
      </c>
      <c r="AW44" s="93" t="s">
        <v>150</v>
      </c>
      <c r="AX44" s="346" t="s">
        <v>1400</v>
      </c>
      <c r="AY44" s="346" t="s">
        <v>1401</v>
      </c>
      <c r="AZ44" s="828" t="s">
        <v>1597</v>
      </c>
      <c r="BA44" s="824" t="s">
        <v>1598</v>
      </c>
      <c r="BB44" s="828" t="s">
        <v>1585</v>
      </c>
      <c r="BC44" s="828" t="s">
        <v>1534</v>
      </c>
      <c r="BD44" s="828" t="s">
        <v>1599</v>
      </c>
      <c r="BH44" s="119"/>
    </row>
    <row r="45" spans="1:60" s="118" customFormat="1" ht="123.75" customHeight="1" x14ac:dyDescent="0.2">
      <c r="A45" s="825"/>
      <c r="B45" s="825"/>
      <c r="C45" s="829"/>
      <c r="D45" s="829"/>
      <c r="E45" s="829"/>
      <c r="F45" s="829"/>
      <c r="G45" s="829"/>
      <c r="H45" s="829"/>
      <c r="I45" s="829"/>
      <c r="J45" s="825"/>
      <c r="K45" s="825"/>
      <c r="L45" s="825"/>
      <c r="M45" s="829"/>
      <c r="N45" s="852"/>
      <c r="O45" s="852"/>
      <c r="P45" s="852"/>
      <c r="Q45" s="852"/>
      <c r="R45" s="852"/>
      <c r="S45" s="841"/>
      <c r="T45" s="839"/>
      <c r="U45" s="329"/>
      <c r="V45" s="841"/>
      <c r="W45" s="843"/>
      <c r="X45" s="919"/>
      <c r="Y45" s="377" t="s">
        <v>279</v>
      </c>
      <c r="Z45" s="377" t="s">
        <v>279</v>
      </c>
      <c r="AA45" s="377" t="s">
        <v>279</v>
      </c>
      <c r="AB45" s="377" t="s">
        <v>279</v>
      </c>
      <c r="AC45" s="377" t="s">
        <v>279</v>
      </c>
      <c r="AD45" s="852"/>
      <c r="AE45" s="825"/>
      <c r="AF45" s="827"/>
      <c r="AG45" s="829"/>
      <c r="AH45" s="827"/>
      <c r="AI45" s="921"/>
      <c r="AJ45" s="860"/>
      <c r="AK45" s="860"/>
      <c r="AL45" s="829"/>
      <c r="AM45" s="852"/>
      <c r="AN45" s="841"/>
      <c r="AO45" s="841"/>
      <c r="AP45" s="839"/>
      <c r="AQ45" s="917"/>
      <c r="AR45" s="852"/>
      <c r="AS45" s="392" t="s">
        <v>1600</v>
      </c>
      <c r="AT45" s="93" t="s">
        <v>1601</v>
      </c>
      <c r="AU45" s="93">
        <v>1</v>
      </c>
      <c r="AV45" s="328" t="s">
        <v>1602</v>
      </c>
      <c r="AW45" s="93" t="s">
        <v>150</v>
      </c>
      <c r="AX45" s="346" t="s">
        <v>1400</v>
      </c>
      <c r="AY45" s="346" t="s">
        <v>1401</v>
      </c>
      <c r="AZ45" s="829"/>
      <c r="BA45" s="825"/>
      <c r="BB45" s="829"/>
      <c r="BC45" s="829"/>
      <c r="BD45" s="829"/>
      <c r="BH45" s="119"/>
    </row>
    <row r="46" spans="1:60" s="118" customFormat="1" ht="408.95" customHeight="1" x14ac:dyDescent="0.2">
      <c r="A46" s="93">
        <v>4</v>
      </c>
      <c r="B46" s="93" t="s">
        <v>1370</v>
      </c>
      <c r="C46" s="328" t="s">
        <v>1279</v>
      </c>
      <c r="D46" s="337" t="s">
        <v>1603</v>
      </c>
      <c r="E46" s="337" t="s">
        <v>1603</v>
      </c>
      <c r="F46" s="342" t="s">
        <v>1604</v>
      </c>
      <c r="G46" s="342" t="s">
        <v>1605</v>
      </c>
      <c r="H46" s="328" t="s">
        <v>3</v>
      </c>
      <c r="I46" s="328" t="s">
        <v>291</v>
      </c>
      <c r="J46" s="93" t="s">
        <v>279</v>
      </c>
      <c r="K46" s="93" t="s">
        <v>279</v>
      </c>
      <c r="L46" s="338" t="s">
        <v>289</v>
      </c>
      <c r="M46" s="342" t="s">
        <v>1606</v>
      </c>
      <c r="N46" s="342" t="s">
        <v>1607</v>
      </c>
      <c r="O46" s="93" t="s">
        <v>1608</v>
      </c>
      <c r="P46" s="329" t="s">
        <v>289</v>
      </c>
      <c r="Q46" s="329" t="s">
        <v>1609</v>
      </c>
      <c r="R46" s="344" t="s">
        <v>637</v>
      </c>
      <c r="S46" s="395">
        <v>0.8</v>
      </c>
      <c r="T46" s="354" t="s">
        <v>287</v>
      </c>
      <c r="U46" s="329" t="e">
        <f>VLOOKUP(Selección1,#REF!,2,FALSE)</f>
        <v>#REF!</v>
      </c>
      <c r="V46" s="395">
        <v>0.6</v>
      </c>
      <c r="W46" s="396" t="s">
        <v>504</v>
      </c>
      <c r="X46" s="329" t="s">
        <v>1610</v>
      </c>
      <c r="Y46" s="377" t="s">
        <v>279</v>
      </c>
      <c r="Z46" s="377" t="s">
        <v>279</v>
      </c>
      <c r="AA46" s="377" t="s">
        <v>279</v>
      </c>
      <c r="AB46" s="377" t="s">
        <v>279</v>
      </c>
      <c r="AC46" s="377" t="s">
        <v>279</v>
      </c>
      <c r="AD46" s="344" t="s">
        <v>279</v>
      </c>
      <c r="AE46" s="93" t="s">
        <v>278</v>
      </c>
      <c r="AF46" s="378">
        <v>0.25</v>
      </c>
      <c r="AG46" s="328" t="s">
        <v>277</v>
      </c>
      <c r="AH46" s="378">
        <v>0.15</v>
      </c>
      <c r="AI46" s="332">
        <v>0.4</v>
      </c>
      <c r="AJ46" s="379" t="s">
        <v>276</v>
      </c>
      <c r="AK46" s="379" t="s">
        <v>275</v>
      </c>
      <c r="AL46" s="328" t="s">
        <v>274</v>
      </c>
      <c r="AM46" s="344" t="s">
        <v>316</v>
      </c>
      <c r="AN46" s="395">
        <v>0.6</v>
      </c>
      <c r="AO46" s="395">
        <v>0.6</v>
      </c>
      <c r="AP46" s="354" t="s">
        <v>285</v>
      </c>
      <c r="AQ46" s="397" t="s">
        <v>101</v>
      </c>
      <c r="AR46" s="344" t="s">
        <v>273</v>
      </c>
      <c r="AS46" s="329" t="s">
        <v>1611</v>
      </c>
      <c r="AT46" s="329" t="s">
        <v>1612</v>
      </c>
      <c r="AU46" s="364">
        <v>1</v>
      </c>
      <c r="AV46" s="364" t="s">
        <v>1613</v>
      </c>
      <c r="AW46" s="364" t="s">
        <v>156</v>
      </c>
      <c r="AX46" s="346" t="s">
        <v>270</v>
      </c>
      <c r="AY46" s="346" t="s">
        <v>410</v>
      </c>
      <c r="AZ46" s="344" t="s">
        <v>1614</v>
      </c>
      <c r="BA46" s="344" t="s">
        <v>1615</v>
      </c>
      <c r="BB46" s="364" t="s">
        <v>1613</v>
      </c>
      <c r="BC46" s="364" t="s">
        <v>1616</v>
      </c>
      <c r="BD46" s="344" t="s">
        <v>1617</v>
      </c>
      <c r="BH46" s="119"/>
    </row>
    <row r="47" spans="1:60" s="118" customFormat="1" ht="408" customHeight="1" x14ac:dyDescent="0.2">
      <c r="A47" s="93">
        <v>5</v>
      </c>
      <c r="B47" s="93" t="s">
        <v>1370</v>
      </c>
      <c r="C47" s="328" t="s">
        <v>1279</v>
      </c>
      <c r="D47" s="337" t="s">
        <v>1603</v>
      </c>
      <c r="E47" s="337" t="s">
        <v>1618</v>
      </c>
      <c r="F47" s="342" t="s">
        <v>1619</v>
      </c>
      <c r="G47" s="342" t="s">
        <v>1620</v>
      </c>
      <c r="H47" s="328" t="s">
        <v>3</v>
      </c>
      <c r="I47" s="328" t="s">
        <v>291</v>
      </c>
      <c r="J47" s="93" t="s">
        <v>279</v>
      </c>
      <c r="K47" s="93" t="s">
        <v>279</v>
      </c>
      <c r="L47" s="338" t="s">
        <v>289</v>
      </c>
      <c r="M47" s="342" t="s">
        <v>1621</v>
      </c>
      <c r="N47" s="342" t="s">
        <v>1622</v>
      </c>
      <c r="O47" s="93" t="s">
        <v>1608</v>
      </c>
      <c r="P47" s="329" t="s">
        <v>289</v>
      </c>
      <c r="Q47" s="329" t="s">
        <v>1623</v>
      </c>
      <c r="R47" s="344" t="s">
        <v>637</v>
      </c>
      <c r="S47" s="395">
        <v>0.8</v>
      </c>
      <c r="T47" s="354" t="s">
        <v>287</v>
      </c>
      <c r="U47" s="329" t="e">
        <f>VLOOKUP(Selección1,#REF!,2,FALSE)</f>
        <v>#REF!</v>
      </c>
      <c r="V47" s="395">
        <v>0.6</v>
      </c>
      <c r="W47" s="398" t="s">
        <v>504</v>
      </c>
      <c r="X47" s="329" t="s">
        <v>1624</v>
      </c>
      <c r="Y47" s="377" t="s">
        <v>279</v>
      </c>
      <c r="Z47" s="377" t="s">
        <v>279</v>
      </c>
      <c r="AA47" s="377" t="s">
        <v>279</v>
      </c>
      <c r="AB47" s="377" t="s">
        <v>279</v>
      </c>
      <c r="AC47" s="377" t="s">
        <v>279</v>
      </c>
      <c r="AD47" s="344" t="s">
        <v>279</v>
      </c>
      <c r="AE47" s="93" t="s">
        <v>278</v>
      </c>
      <c r="AF47" s="378">
        <v>0.25</v>
      </c>
      <c r="AG47" s="328" t="s">
        <v>277</v>
      </c>
      <c r="AH47" s="378">
        <v>0.15</v>
      </c>
      <c r="AI47" s="332">
        <v>0.4</v>
      </c>
      <c r="AJ47" s="379" t="s">
        <v>276</v>
      </c>
      <c r="AK47" s="379" t="s">
        <v>275</v>
      </c>
      <c r="AL47" s="328" t="s">
        <v>274</v>
      </c>
      <c r="AM47" s="344" t="s">
        <v>316</v>
      </c>
      <c r="AN47" s="395">
        <v>0.6</v>
      </c>
      <c r="AO47" s="395">
        <v>0.6</v>
      </c>
      <c r="AP47" s="354" t="s">
        <v>285</v>
      </c>
      <c r="AQ47" s="397" t="s">
        <v>101</v>
      </c>
      <c r="AR47" s="344" t="s">
        <v>273</v>
      </c>
      <c r="AS47" s="339" t="s">
        <v>1625</v>
      </c>
      <c r="AT47" s="330" t="s">
        <v>1626</v>
      </c>
      <c r="AU47" s="382">
        <v>1</v>
      </c>
      <c r="AV47" s="381" t="s">
        <v>1627</v>
      </c>
      <c r="AW47" s="382" t="s">
        <v>156</v>
      </c>
      <c r="AX47" s="346" t="s">
        <v>270</v>
      </c>
      <c r="AY47" s="346" t="s">
        <v>410</v>
      </c>
      <c r="AZ47" s="379" t="s">
        <v>1628</v>
      </c>
      <c r="BA47" s="379" t="s">
        <v>1629</v>
      </c>
      <c r="BB47" s="381" t="s">
        <v>1630</v>
      </c>
      <c r="BC47" s="382" t="s">
        <v>1631</v>
      </c>
      <c r="BD47" s="379" t="s">
        <v>1632</v>
      </c>
      <c r="BH47" s="119"/>
    </row>
    <row r="48" spans="1:60" s="118" customFormat="1" ht="409.35" customHeight="1" x14ac:dyDescent="0.2">
      <c r="A48" s="93">
        <v>6</v>
      </c>
      <c r="B48" s="93" t="s">
        <v>1370</v>
      </c>
      <c r="C48" s="328" t="s">
        <v>1279</v>
      </c>
      <c r="D48" s="342" t="s">
        <v>1603</v>
      </c>
      <c r="E48" s="337" t="s">
        <v>1618</v>
      </c>
      <c r="F48" s="342" t="s">
        <v>1633</v>
      </c>
      <c r="G48" s="342" t="s">
        <v>1634</v>
      </c>
      <c r="H48" s="328" t="s">
        <v>3</v>
      </c>
      <c r="I48" s="328" t="s">
        <v>291</v>
      </c>
      <c r="J48" s="93" t="s">
        <v>279</v>
      </c>
      <c r="K48" s="93" t="s">
        <v>279</v>
      </c>
      <c r="L48" s="338" t="s">
        <v>289</v>
      </c>
      <c r="M48" s="342" t="s">
        <v>1635</v>
      </c>
      <c r="N48" s="342" t="s">
        <v>1636</v>
      </c>
      <c r="O48" s="344" t="s">
        <v>1183</v>
      </c>
      <c r="P48" s="344" t="s">
        <v>289</v>
      </c>
      <c r="Q48" s="329" t="s">
        <v>1637</v>
      </c>
      <c r="R48" s="344" t="s">
        <v>637</v>
      </c>
      <c r="S48" s="395">
        <v>0.8</v>
      </c>
      <c r="T48" s="354" t="s">
        <v>287</v>
      </c>
      <c r="U48" s="329"/>
      <c r="V48" s="395">
        <v>0.6</v>
      </c>
      <c r="W48" s="396" t="s">
        <v>504</v>
      </c>
      <c r="X48" s="329" t="s">
        <v>1638</v>
      </c>
      <c r="Y48" s="379" t="s">
        <v>279</v>
      </c>
      <c r="Z48" s="379" t="s">
        <v>279</v>
      </c>
      <c r="AA48" s="379" t="s">
        <v>279</v>
      </c>
      <c r="AB48" s="379" t="s">
        <v>279</v>
      </c>
      <c r="AC48" s="379" t="s">
        <v>279</v>
      </c>
      <c r="AD48" s="344" t="s">
        <v>279</v>
      </c>
      <c r="AE48" s="93" t="s">
        <v>278</v>
      </c>
      <c r="AF48" s="378">
        <v>0.25</v>
      </c>
      <c r="AG48" s="328" t="s">
        <v>277</v>
      </c>
      <c r="AH48" s="378">
        <v>0.15</v>
      </c>
      <c r="AI48" s="332">
        <v>0.4</v>
      </c>
      <c r="AJ48" s="379" t="s">
        <v>276</v>
      </c>
      <c r="AK48" s="379" t="s">
        <v>275</v>
      </c>
      <c r="AL48" s="328" t="s">
        <v>274</v>
      </c>
      <c r="AM48" s="344" t="s">
        <v>316</v>
      </c>
      <c r="AN48" s="395">
        <v>0.6</v>
      </c>
      <c r="AO48" s="395">
        <v>0.6</v>
      </c>
      <c r="AP48" s="354" t="s">
        <v>285</v>
      </c>
      <c r="AQ48" s="397" t="s">
        <v>101</v>
      </c>
      <c r="AR48" s="344" t="s">
        <v>494</v>
      </c>
      <c r="AS48" s="330" t="s">
        <v>1639</v>
      </c>
      <c r="AT48" s="330" t="s">
        <v>1640</v>
      </c>
      <c r="AU48" s="382">
        <v>1</v>
      </c>
      <c r="AV48" s="399" t="s">
        <v>1641</v>
      </c>
      <c r="AW48" s="382" t="s">
        <v>156</v>
      </c>
      <c r="AX48" s="346" t="s">
        <v>270</v>
      </c>
      <c r="AY48" s="346" t="s">
        <v>410</v>
      </c>
      <c r="AZ48" s="339" t="s">
        <v>1642</v>
      </c>
      <c r="BA48" s="339" t="s">
        <v>1643</v>
      </c>
      <c r="BB48" s="399" t="s">
        <v>1641</v>
      </c>
      <c r="BC48" s="382" t="s">
        <v>1616</v>
      </c>
      <c r="BD48" s="339" t="s">
        <v>1644</v>
      </c>
      <c r="BE48" s="400"/>
      <c r="BH48" s="119"/>
    </row>
    <row r="49" spans="1:15" x14ac:dyDescent="0.2">
      <c r="A49" s="104"/>
      <c r="B49" s="104"/>
      <c r="C49" s="104"/>
      <c r="D49" s="104"/>
      <c r="E49" s="104"/>
      <c r="F49" s="104"/>
      <c r="G49" s="104"/>
      <c r="H49" s="104"/>
      <c r="I49" s="104"/>
      <c r="J49" s="104"/>
      <c r="K49" s="104"/>
      <c r="L49" s="104"/>
      <c r="M49" s="104"/>
      <c r="N49" s="104"/>
    </row>
    <row r="51" spans="1:15" ht="24.75" customHeight="1" x14ac:dyDescent="0.2">
      <c r="B51" s="922" t="s">
        <v>213</v>
      </c>
      <c r="C51" s="922"/>
      <c r="D51" s="922"/>
      <c r="E51" s="922"/>
      <c r="F51" s="922"/>
      <c r="G51" s="922"/>
    </row>
    <row r="52" spans="1:15" ht="24.75" customHeight="1" x14ac:dyDescent="0.2">
      <c r="B52" s="922"/>
      <c r="C52" s="922"/>
      <c r="D52" s="922"/>
      <c r="E52" s="922"/>
      <c r="F52" s="922"/>
      <c r="G52" s="922"/>
    </row>
    <row r="53" spans="1:15" ht="24.75" customHeight="1" x14ac:dyDescent="0.2">
      <c r="B53" s="222" t="s">
        <v>1645</v>
      </c>
      <c r="C53" s="923" t="s">
        <v>1646</v>
      </c>
      <c r="D53" s="923"/>
      <c r="E53" s="923"/>
      <c r="F53" s="923"/>
      <c r="G53" s="923"/>
    </row>
    <row r="54" spans="1:15" ht="24.75" customHeight="1" x14ac:dyDescent="0.2">
      <c r="B54" s="222" t="s">
        <v>1647</v>
      </c>
      <c r="C54" s="923" t="s">
        <v>1648</v>
      </c>
      <c r="D54" s="923"/>
      <c r="E54" s="923"/>
      <c r="F54" s="923"/>
      <c r="G54" s="923"/>
    </row>
    <row r="55" spans="1:15" ht="24.75" customHeight="1" x14ac:dyDescent="0.2">
      <c r="B55" s="222" t="s">
        <v>1649</v>
      </c>
      <c r="C55" s="923" t="s">
        <v>1650</v>
      </c>
      <c r="D55" s="923"/>
      <c r="E55" s="923"/>
      <c r="F55" s="923"/>
      <c r="G55" s="923"/>
    </row>
    <row r="56" spans="1:15" ht="24.75" customHeight="1" x14ac:dyDescent="0.2">
      <c r="B56" s="222" t="s">
        <v>1651</v>
      </c>
      <c r="C56" s="923" t="s">
        <v>1652</v>
      </c>
      <c r="D56" s="923"/>
      <c r="E56" s="923"/>
      <c r="F56" s="923"/>
      <c r="G56" s="923"/>
    </row>
    <row r="57" spans="1:15" ht="24.75" customHeight="1" x14ac:dyDescent="0.2">
      <c r="B57" s="222" t="s">
        <v>1651</v>
      </c>
      <c r="C57" s="923" t="s">
        <v>1652</v>
      </c>
      <c r="D57" s="923"/>
      <c r="E57" s="923"/>
      <c r="F57" s="923"/>
      <c r="G57" s="923"/>
    </row>
    <row r="58" spans="1:15" ht="24.75" customHeight="1" x14ac:dyDescent="0.2">
      <c r="B58" s="223" t="s">
        <v>1653</v>
      </c>
      <c r="C58" s="923" t="s">
        <v>1654</v>
      </c>
      <c r="D58" s="923"/>
      <c r="E58" s="923"/>
      <c r="F58" s="923"/>
      <c r="G58" s="923"/>
    </row>
    <row r="59" spans="1:15" ht="24.75" customHeight="1" x14ac:dyDescent="0.2">
      <c r="B59" s="223" t="s">
        <v>1655</v>
      </c>
      <c r="C59" s="924" t="s">
        <v>1656</v>
      </c>
      <c r="D59" s="924"/>
      <c r="E59" s="924"/>
      <c r="F59" s="924"/>
      <c r="G59" s="924"/>
      <c r="O59" s="401"/>
    </row>
    <row r="60" spans="1:15" ht="24.75" customHeight="1" x14ac:dyDescent="0.2">
      <c r="B60" s="223" t="s">
        <v>1657</v>
      </c>
      <c r="C60" s="924" t="s">
        <v>1658</v>
      </c>
      <c r="D60" s="924"/>
      <c r="E60" s="924"/>
      <c r="F60" s="924"/>
      <c r="G60" s="924"/>
    </row>
    <row r="61" spans="1:15" ht="24.75" customHeight="1" x14ac:dyDescent="0.2">
      <c r="B61" s="223" t="s">
        <v>1657</v>
      </c>
      <c r="C61" s="924" t="s">
        <v>1659</v>
      </c>
      <c r="D61" s="924"/>
      <c r="E61" s="924"/>
      <c r="F61" s="924"/>
      <c r="G61" s="924"/>
    </row>
    <row r="62" spans="1:15" ht="24.75" customHeight="1" x14ac:dyDescent="0.2">
      <c r="B62" s="223" t="s">
        <v>1660</v>
      </c>
      <c r="C62" s="924" t="s">
        <v>1661</v>
      </c>
      <c r="D62" s="924"/>
      <c r="E62" s="924"/>
      <c r="F62" s="924"/>
      <c r="G62" s="924"/>
    </row>
    <row r="63" spans="1:15" ht="24.75" customHeight="1" x14ac:dyDescent="0.2">
      <c r="B63" s="223" t="s">
        <v>1662</v>
      </c>
      <c r="C63" s="924" t="s">
        <v>1663</v>
      </c>
      <c r="D63" s="924"/>
      <c r="E63" s="924"/>
      <c r="F63" s="924"/>
      <c r="G63" s="924"/>
    </row>
    <row r="64" spans="1:15" ht="24.75" customHeight="1" x14ac:dyDescent="0.2">
      <c r="B64" s="223" t="s">
        <v>1664</v>
      </c>
      <c r="C64" s="923" t="s">
        <v>1665</v>
      </c>
      <c r="D64" s="923"/>
      <c r="E64" s="923"/>
      <c r="F64" s="923"/>
      <c r="G64" s="923"/>
    </row>
    <row r="65" spans="2:7" ht="24.75" customHeight="1" x14ac:dyDescent="0.2">
      <c r="B65" s="223" t="s">
        <v>1666</v>
      </c>
      <c r="C65" s="924" t="s">
        <v>1667</v>
      </c>
      <c r="D65" s="924"/>
      <c r="E65" s="924"/>
      <c r="F65" s="924"/>
      <c r="G65" s="924"/>
    </row>
    <row r="66" spans="2:7" ht="24.75" customHeight="1" x14ac:dyDescent="0.2">
      <c r="B66" s="223" t="s">
        <v>1668</v>
      </c>
      <c r="C66" s="923" t="s">
        <v>1669</v>
      </c>
      <c r="D66" s="923"/>
      <c r="E66" s="923"/>
      <c r="F66" s="923"/>
      <c r="G66" s="923"/>
    </row>
    <row r="67" spans="2:7" ht="24.75" customHeight="1" x14ac:dyDescent="0.2">
      <c r="B67" s="223" t="s">
        <v>1431</v>
      </c>
      <c r="C67" s="923" t="s">
        <v>1670</v>
      </c>
      <c r="D67" s="923"/>
      <c r="E67" s="923"/>
      <c r="F67" s="923"/>
      <c r="G67" s="923"/>
    </row>
    <row r="68" spans="2:7" ht="24.75" customHeight="1" x14ac:dyDescent="0.2">
      <c r="B68" s="223" t="s">
        <v>1671</v>
      </c>
      <c r="C68" s="924" t="s">
        <v>1672</v>
      </c>
      <c r="D68" s="924"/>
      <c r="E68" s="924"/>
      <c r="F68" s="924"/>
      <c r="G68" s="924"/>
    </row>
    <row r="69" spans="2:7" ht="24.75" customHeight="1" x14ac:dyDescent="0.2">
      <c r="B69" s="223" t="s">
        <v>1671</v>
      </c>
      <c r="C69" s="924" t="s">
        <v>1672</v>
      </c>
      <c r="D69" s="924"/>
      <c r="E69" s="924"/>
      <c r="F69" s="924"/>
      <c r="G69" s="924"/>
    </row>
    <row r="70" spans="2:7" ht="24.75" customHeight="1" x14ac:dyDescent="0.2">
      <c r="B70" s="223" t="s">
        <v>1416</v>
      </c>
      <c r="C70" s="924" t="s">
        <v>1673</v>
      </c>
      <c r="D70" s="924"/>
      <c r="E70" s="924"/>
      <c r="F70" s="924"/>
      <c r="G70" s="924"/>
    </row>
    <row r="71" spans="2:7" ht="24.75" customHeight="1" x14ac:dyDescent="0.2">
      <c r="B71" s="223" t="s">
        <v>1434</v>
      </c>
      <c r="C71" s="924" t="s">
        <v>1674</v>
      </c>
      <c r="D71" s="924"/>
      <c r="E71" s="924"/>
      <c r="F71" s="924"/>
      <c r="G71" s="924"/>
    </row>
    <row r="72" spans="2:7" ht="24.75" customHeight="1" x14ac:dyDescent="0.2">
      <c r="B72" s="223" t="s">
        <v>1434</v>
      </c>
      <c r="C72" s="924" t="s">
        <v>1674</v>
      </c>
      <c r="D72" s="924"/>
      <c r="E72" s="924"/>
      <c r="F72" s="924"/>
      <c r="G72" s="924"/>
    </row>
    <row r="73" spans="2:7" ht="24.75" customHeight="1" x14ac:dyDescent="0.2">
      <c r="B73" s="223" t="s">
        <v>1371</v>
      </c>
      <c r="C73" s="924" t="s">
        <v>1675</v>
      </c>
      <c r="D73" s="924"/>
      <c r="E73" s="924"/>
      <c r="F73" s="924"/>
      <c r="G73" s="924"/>
    </row>
    <row r="74" spans="2:7" ht="24.75" customHeight="1" x14ac:dyDescent="0.2">
      <c r="B74" s="223" t="s">
        <v>1676</v>
      </c>
      <c r="C74" s="924" t="s">
        <v>1677</v>
      </c>
      <c r="D74" s="924"/>
      <c r="E74" s="924"/>
      <c r="F74" s="924"/>
      <c r="G74" s="924"/>
    </row>
    <row r="75" spans="2:7" ht="24.75" customHeight="1" x14ac:dyDescent="0.2">
      <c r="B75" s="223" t="s">
        <v>1678</v>
      </c>
      <c r="C75" s="924" t="s">
        <v>1679</v>
      </c>
      <c r="D75" s="924"/>
      <c r="E75" s="924"/>
      <c r="F75" s="924"/>
      <c r="G75" s="924"/>
    </row>
    <row r="76" spans="2:7" ht="24.75" customHeight="1" x14ac:dyDescent="0.2">
      <c r="B76" s="223" t="s">
        <v>1680</v>
      </c>
      <c r="C76" s="924" t="s">
        <v>1681</v>
      </c>
      <c r="D76" s="924"/>
      <c r="E76" s="924"/>
      <c r="F76" s="924"/>
      <c r="G76" s="924"/>
    </row>
    <row r="77" spans="2:7" ht="24.75" customHeight="1" x14ac:dyDescent="0.2">
      <c r="B77" s="223" t="s">
        <v>1682</v>
      </c>
      <c r="C77" s="924" t="s">
        <v>1683</v>
      </c>
      <c r="D77" s="924"/>
      <c r="E77" s="924"/>
      <c r="F77" s="924"/>
      <c r="G77" s="924"/>
    </row>
    <row r="78" spans="2:7" ht="24.75" customHeight="1" x14ac:dyDescent="0.2">
      <c r="B78" s="223" t="s">
        <v>1684</v>
      </c>
      <c r="C78" s="924" t="s">
        <v>1685</v>
      </c>
      <c r="D78" s="924"/>
      <c r="E78" s="924"/>
      <c r="F78" s="924"/>
      <c r="G78" s="924"/>
    </row>
  </sheetData>
  <sheetProtection formatCells="0" insertRows="0" deleteRows="0"/>
  <mergeCells count="341">
    <mergeCell ref="C76:G76"/>
    <mergeCell ref="C77:G77"/>
    <mergeCell ref="C78:G78"/>
    <mergeCell ref="C70:G70"/>
    <mergeCell ref="C71:G71"/>
    <mergeCell ref="C72:G72"/>
    <mergeCell ref="C73:G73"/>
    <mergeCell ref="C74:G74"/>
    <mergeCell ref="C75:G75"/>
    <mergeCell ref="C64:G64"/>
    <mergeCell ref="C65:G65"/>
    <mergeCell ref="C66:G66"/>
    <mergeCell ref="C67:G67"/>
    <mergeCell ref="C68:G68"/>
    <mergeCell ref="C69:G69"/>
    <mergeCell ref="C58:G58"/>
    <mergeCell ref="C59:G59"/>
    <mergeCell ref="C60:G60"/>
    <mergeCell ref="C61:G61"/>
    <mergeCell ref="C62:G62"/>
    <mergeCell ref="C63:G63"/>
    <mergeCell ref="B51:G52"/>
    <mergeCell ref="C53:G53"/>
    <mergeCell ref="C54:G54"/>
    <mergeCell ref="C55:G55"/>
    <mergeCell ref="C56:G56"/>
    <mergeCell ref="C57:G57"/>
    <mergeCell ref="AL44:AL45"/>
    <mergeCell ref="AZ44:AZ45"/>
    <mergeCell ref="BA44:BA45"/>
    <mergeCell ref="L42:L45"/>
    <mergeCell ref="M42:M45"/>
    <mergeCell ref="N42:N45"/>
    <mergeCell ref="O42:O43"/>
    <mergeCell ref="P42:P45"/>
    <mergeCell ref="O44:O45"/>
    <mergeCell ref="F42:F45"/>
    <mergeCell ref="G42:G45"/>
    <mergeCell ref="H42:H45"/>
    <mergeCell ref="I42:I45"/>
    <mergeCell ref="J42:J45"/>
    <mergeCell ref="K42:K45"/>
    <mergeCell ref="BB44:BB45"/>
    <mergeCell ref="BC44:BC45"/>
    <mergeCell ref="BD44:BD45"/>
    <mergeCell ref="AN42:AN45"/>
    <mergeCell ref="AO42:AO45"/>
    <mergeCell ref="AP42:AP45"/>
    <mergeCell ref="AQ42:AQ45"/>
    <mergeCell ref="AR42:AR45"/>
    <mergeCell ref="Q43:Q45"/>
    <mergeCell ref="X44:X45"/>
    <mergeCell ref="AE44:AE45"/>
    <mergeCell ref="AF44:AF45"/>
    <mergeCell ref="AG44:AG45"/>
    <mergeCell ref="S42:S45"/>
    <mergeCell ref="T42:T45"/>
    <mergeCell ref="V42:V45"/>
    <mergeCell ref="W42:W45"/>
    <mergeCell ref="AD42:AD45"/>
    <mergeCell ref="AM42:AM45"/>
    <mergeCell ref="AH44:AH45"/>
    <mergeCell ref="AI44:AI45"/>
    <mergeCell ref="AJ44:AJ45"/>
    <mergeCell ref="AK44:AK45"/>
    <mergeCell ref="R42:R45"/>
    <mergeCell ref="AQ37:AQ41"/>
    <mergeCell ref="AR37:AR41"/>
    <mergeCell ref="N39:N41"/>
    <mergeCell ref="O39:O41"/>
    <mergeCell ref="BD39:BD40"/>
    <mergeCell ref="A42:A45"/>
    <mergeCell ref="B42:B45"/>
    <mergeCell ref="C42:C45"/>
    <mergeCell ref="D42:D45"/>
    <mergeCell ref="E42:E45"/>
    <mergeCell ref="W37:W41"/>
    <mergeCell ref="AD37:AD41"/>
    <mergeCell ref="AM37:AM41"/>
    <mergeCell ref="AN37:AN41"/>
    <mergeCell ref="AO37:AO41"/>
    <mergeCell ref="AP37:AP41"/>
    <mergeCell ref="P37:P41"/>
    <mergeCell ref="Q37:Q39"/>
    <mergeCell ref="R37:R41"/>
    <mergeCell ref="S37:S41"/>
    <mergeCell ref="T37:T41"/>
    <mergeCell ref="V37:V41"/>
    <mergeCell ref="J37:J41"/>
    <mergeCell ref="K37:K41"/>
    <mergeCell ref="L37:L41"/>
    <mergeCell ref="M37:M41"/>
    <mergeCell ref="N37:N38"/>
    <mergeCell ref="O37:O38"/>
    <mergeCell ref="BC35:BC36"/>
    <mergeCell ref="A37:A41"/>
    <mergeCell ref="B37:B41"/>
    <mergeCell ref="C37:C41"/>
    <mergeCell ref="D37:D41"/>
    <mergeCell ref="E37:E41"/>
    <mergeCell ref="F37:F41"/>
    <mergeCell ref="G37:G41"/>
    <mergeCell ref="H37:H41"/>
    <mergeCell ref="I37:I41"/>
    <mergeCell ref="AW35:AW36"/>
    <mergeCell ref="AX35:AX36"/>
    <mergeCell ref="AY35:AY36"/>
    <mergeCell ref="AZ35:AZ36"/>
    <mergeCell ref="BA35:BA36"/>
    <mergeCell ref="BB35:BB36"/>
    <mergeCell ref="AQ32:AQ36"/>
    <mergeCell ref="AR32:AR36"/>
    <mergeCell ref="N32:N36"/>
    <mergeCell ref="O32:O33"/>
    <mergeCell ref="BD32:BD36"/>
    <mergeCell ref="C34:C36"/>
    <mergeCell ref="O34:O36"/>
    <mergeCell ref="Q35:Q36"/>
    <mergeCell ref="AS35:AS36"/>
    <mergeCell ref="AT35:AT36"/>
    <mergeCell ref="AU35:AU36"/>
    <mergeCell ref="AV35:AV36"/>
    <mergeCell ref="W32:W36"/>
    <mergeCell ref="AD32:AD36"/>
    <mergeCell ref="AM32:AM36"/>
    <mergeCell ref="AN32:AN36"/>
    <mergeCell ref="AO32:AO36"/>
    <mergeCell ref="AP32:AP36"/>
    <mergeCell ref="P32:P36"/>
    <mergeCell ref="Q32:Q33"/>
    <mergeCell ref="R32:R36"/>
    <mergeCell ref="S32:S36"/>
    <mergeCell ref="T32:T36"/>
    <mergeCell ref="V32:V36"/>
    <mergeCell ref="J32:J36"/>
    <mergeCell ref="K32:K36"/>
    <mergeCell ref="L32:L36"/>
    <mergeCell ref="M32:M36"/>
    <mergeCell ref="A32:A36"/>
    <mergeCell ref="B32:B36"/>
    <mergeCell ref="C32:C33"/>
    <mergeCell ref="D32:D36"/>
    <mergeCell ref="E32:E36"/>
    <mergeCell ref="F32:F36"/>
    <mergeCell ref="G32:G36"/>
    <mergeCell ref="H32:H36"/>
    <mergeCell ref="I32:I36"/>
    <mergeCell ref="BD27:BD31"/>
    <mergeCell ref="Q29:Q30"/>
    <mergeCell ref="AS30:AS31"/>
    <mergeCell ref="AT30:AT31"/>
    <mergeCell ref="AU30:AU31"/>
    <mergeCell ref="AV30:AV31"/>
    <mergeCell ref="AW30:AW31"/>
    <mergeCell ref="AX30:AX31"/>
    <mergeCell ref="W27:W31"/>
    <mergeCell ref="AD27:AD31"/>
    <mergeCell ref="AM27:AM31"/>
    <mergeCell ref="AN27:AN31"/>
    <mergeCell ref="AO27:AO31"/>
    <mergeCell ref="AP27:AP31"/>
    <mergeCell ref="Q27:Q28"/>
    <mergeCell ref="R27:R31"/>
    <mergeCell ref="S27:S31"/>
    <mergeCell ref="T27:T31"/>
    <mergeCell ref="V27:V31"/>
    <mergeCell ref="AY30:AY31"/>
    <mergeCell ref="AQ27:AQ31"/>
    <mergeCell ref="AR27:AR31"/>
    <mergeCell ref="AX24:AX25"/>
    <mergeCell ref="AY24:AY25"/>
    <mergeCell ref="M26:N26"/>
    <mergeCell ref="A27:A31"/>
    <mergeCell ref="B27:B31"/>
    <mergeCell ref="C27:C31"/>
    <mergeCell ref="D27:D31"/>
    <mergeCell ref="E27:E31"/>
    <mergeCell ref="F27:F31"/>
    <mergeCell ref="G27:G31"/>
    <mergeCell ref="H27:H31"/>
    <mergeCell ref="P27:P31"/>
    <mergeCell ref="I27:I31"/>
    <mergeCell ref="J27:J31"/>
    <mergeCell ref="K27:K31"/>
    <mergeCell ref="L27:L31"/>
    <mergeCell ref="M27:N31"/>
    <mergeCell ref="O27:O31"/>
    <mergeCell ref="AZ20:AZ22"/>
    <mergeCell ref="BA20:BA22"/>
    <mergeCell ref="BB20:BB22"/>
    <mergeCell ref="BC20:BC22"/>
    <mergeCell ref="C22:C24"/>
    <mergeCell ref="Q22:Q23"/>
    <mergeCell ref="X22:X23"/>
    <mergeCell ref="Y22:Y23"/>
    <mergeCell ref="Z22:Z23"/>
    <mergeCell ref="S14:S25"/>
    <mergeCell ref="T14:T25"/>
    <mergeCell ref="V14:V25"/>
    <mergeCell ref="I14:I25"/>
    <mergeCell ref="J14:J25"/>
    <mergeCell ref="K14:K25"/>
    <mergeCell ref="L14:L25"/>
    <mergeCell ref="M14:N25"/>
    <mergeCell ref="O14:O25"/>
    <mergeCell ref="AZ23:AZ25"/>
    <mergeCell ref="BA23:BA25"/>
    <mergeCell ref="BB23:BB25"/>
    <mergeCell ref="BC23:BC25"/>
    <mergeCell ref="AS24:AS25"/>
    <mergeCell ref="AT24:AT25"/>
    <mergeCell ref="C19:C20"/>
    <mergeCell ref="AS20:AS21"/>
    <mergeCell ref="AT20:AT21"/>
    <mergeCell ref="AU20:AU21"/>
    <mergeCell ref="AV20:AV21"/>
    <mergeCell ref="AW20:AW21"/>
    <mergeCell ref="AX20:AX21"/>
    <mergeCell ref="AQ14:AQ25"/>
    <mergeCell ref="AR14:AR25"/>
    <mergeCell ref="W14:W25"/>
    <mergeCell ref="AD14:AD25"/>
    <mergeCell ref="AM14:AM25"/>
    <mergeCell ref="AN14:AN25"/>
    <mergeCell ref="AO14:AO25"/>
    <mergeCell ref="AP14:AP25"/>
    <mergeCell ref="AA22:AA23"/>
    <mergeCell ref="AB22:AB23"/>
    <mergeCell ref="AC22:AC23"/>
    <mergeCell ref="P14:P25"/>
    <mergeCell ref="Q14:Q15"/>
    <mergeCell ref="R14:R25"/>
    <mergeCell ref="AU24:AU25"/>
    <mergeCell ref="AV24:AV25"/>
    <mergeCell ref="AW24:AW25"/>
    <mergeCell ref="BC14:BC16"/>
    <mergeCell ref="BD14:BD25"/>
    <mergeCell ref="AS17:AS18"/>
    <mergeCell ref="AT17:AT18"/>
    <mergeCell ref="AU17:AU18"/>
    <mergeCell ref="AV17:AV18"/>
    <mergeCell ref="AW17:AW18"/>
    <mergeCell ref="AX17:AX18"/>
    <mergeCell ref="AY17:AY18"/>
    <mergeCell ref="AZ17:AZ19"/>
    <mergeCell ref="AW14:AW16"/>
    <mergeCell ref="AX14:AX16"/>
    <mergeCell ref="AY14:AY16"/>
    <mergeCell ref="AZ14:AZ16"/>
    <mergeCell ref="BA14:BA16"/>
    <mergeCell ref="BB14:BB16"/>
    <mergeCell ref="AS14:AS16"/>
    <mergeCell ref="AT14:AT16"/>
    <mergeCell ref="AU14:AU16"/>
    <mergeCell ref="AV14:AV16"/>
    <mergeCell ref="BA17:BA19"/>
    <mergeCell ref="BB17:BB19"/>
    <mergeCell ref="BC17:BC19"/>
    <mergeCell ref="AY20:AY21"/>
    <mergeCell ref="AY12:AY13"/>
    <mergeCell ref="BD12:BD13"/>
    <mergeCell ref="A14:A25"/>
    <mergeCell ref="B14:B25"/>
    <mergeCell ref="C14:C18"/>
    <mergeCell ref="D14:D25"/>
    <mergeCell ref="E14:E25"/>
    <mergeCell ref="F14:F25"/>
    <mergeCell ref="G14:G25"/>
    <mergeCell ref="H14:H25"/>
    <mergeCell ref="AS12:AS13"/>
    <mergeCell ref="AT12:AT13"/>
    <mergeCell ref="AU12:AU13"/>
    <mergeCell ref="AV12:AV13"/>
    <mergeCell ref="AW12:AW13"/>
    <mergeCell ref="AX12:AX13"/>
    <mergeCell ref="AM12:AM13"/>
    <mergeCell ref="AN12:AN13"/>
    <mergeCell ref="AO12:AO13"/>
    <mergeCell ref="AP12:AP13"/>
    <mergeCell ref="AQ12:AQ13"/>
    <mergeCell ref="AR12:AR13"/>
    <mergeCell ref="R12:R13"/>
    <mergeCell ref="S12:S13"/>
    <mergeCell ref="T12:T13"/>
    <mergeCell ref="V12:V13"/>
    <mergeCell ref="W12:W13"/>
    <mergeCell ref="AD12:AD13"/>
    <mergeCell ref="K12:K13"/>
    <mergeCell ref="L12:L13"/>
    <mergeCell ref="M12:N13"/>
    <mergeCell ref="O12:O13"/>
    <mergeCell ref="P12:P13"/>
    <mergeCell ref="Q12:Q13"/>
    <mergeCell ref="BD10:BD11"/>
    <mergeCell ref="A12:A13"/>
    <mergeCell ref="B12:B13"/>
    <mergeCell ref="D12:D13"/>
    <mergeCell ref="E12:E13"/>
    <mergeCell ref="F12:F13"/>
    <mergeCell ref="G12:G13"/>
    <mergeCell ref="H12:H13"/>
    <mergeCell ref="I12:I13"/>
    <mergeCell ref="J12:J13"/>
    <mergeCell ref="AU10:AU11"/>
    <mergeCell ref="AV10:AV11"/>
    <mergeCell ref="AW10:AW11"/>
    <mergeCell ref="AX10:AX11"/>
    <mergeCell ref="AY10:AY11"/>
    <mergeCell ref="AZ10:AZ11"/>
    <mergeCell ref="AM9:AM10"/>
    <mergeCell ref="AP9:AP10"/>
    <mergeCell ref="AQ9:AQ10"/>
    <mergeCell ref="AR10:AR11"/>
    <mergeCell ref="AS10:AS11"/>
    <mergeCell ref="AT10:AT11"/>
    <mergeCell ref="M9:N10"/>
    <mergeCell ref="R9:R10"/>
    <mergeCell ref="A9:A10"/>
    <mergeCell ref="B9:B10"/>
    <mergeCell ref="C9:C10"/>
    <mergeCell ref="D9:D10"/>
    <mergeCell ref="E9:E10"/>
    <mergeCell ref="F9:F10"/>
    <mergeCell ref="C1:G1"/>
    <mergeCell ref="C2:G3"/>
    <mergeCell ref="X4:AB4"/>
    <mergeCell ref="A5:AP5"/>
    <mergeCell ref="AM6:AQ8"/>
    <mergeCell ref="A7:O8"/>
    <mergeCell ref="R7:W8"/>
    <mergeCell ref="X8:AL8"/>
    <mergeCell ref="T9:T10"/>
    <mergeCell ref="V9:V10"/>
    <mergeCell ref="X9:X10"/>
    <mergeCell ref="Y9:AL9"/>
    <mergeCell ref="G9:G10"/>
    <mergeCell ref="H9:H10"/>
    <mergeCell ref="I9:I10"/>
    <mergeCell ref="J9:J10"/>
    <mergeCell ref="K9:K10"/>
    <mergeCell ref="L9:L10"/>
  </mergeCells>
  <conditionalFormatting sqref="AQ12">
    <cfRule type="containsText" dxfId="187" priority="120" operator="containsText" text="25 - Zona de riesgo Extrema">
      <formula>NOT(ISERROR(SEARCH("25 - Zona de riesgo Extrema",AQ12)))</formula>
    </cfRule>
    <cfRule type="containsText" dxfId="186" priority="121" operator="containsText" text="10 - Zona de riesgo Alta">
      <formula>NOT(ISERROR(SEARCH("10 - Zona de riesgo Alta",AQ12)))</formula>
    </cfRule>
    <cfRule type="containsText" dxfId="185" priority="122" operator="containsText" text="5 - Zona de riesgo Alta">
      <formula>NOT(ISERROR(SEARCH("5 - Zona de riesgo Alta",AQ12)))</formula>
    </cfRule>
    <cfRule type="containsText" dxfId="184" priority="123" operator="containsText" text="20 - Zona de riesgo Extrema">
      <formula>NOT(ISERROR(SEARCH("20 - Zona de riesgo Extrema",AQ12)))</formula>
    </cfRule>
    <cfRule type="containsText" dxfId="183" priority="124" operator="containsText" text="16 - Zona de riesgo Extrema">
      <formula>NOT(ISERROR(SEARCH("16 - Zona de riesgo Extrema",AQ12)))</formula>
    </cfRule>
    <cfRule type="containsText" dxfId="182" priority="125" operator="containsText" text="12 - Zona de riesgo Alta">
      <formula>NOT(ISERROR(SEARCH("12 - Zona de riesgo Alta",AQ12)))</formula>
    </cfRule>
    <cfRule type="containsText" dxfId="181" priority="126" operator="containsText" text="4 - Zona de riesgo Moderada">
      <formula>NOT(ISERROR(SEARCH("4 - Zona de riesgo Moderada",AQ12)))</formula>
    </cfRule>
    <cfRule type="containsText" dxfId="180" priority="127" operator="containsText" text="15 - Zona de riesgo Extrema">
      <formula>NOT(ISERROR(SEARCH("15 - Zona de riesgo Extrema",AQ12)))</formula>
    </cfRule>
    <cfRule type="containsText" dxfId="179" priority="128" operator="containsText" text="12 - Zona de riesgo Extrema">
      <formula>NOT(ISERROR(SEARCH("12 - Zona de riesgo Extrema",AQ12)))</formula>
    </cfRule>
    <cfRule type="containsText" dxfId="178" priority="129" operator="containsText" text="9 - Zona de riesgo Alta">
      <formula>NOT(ISERROR(SEARCH("9 - Zona de riesgo Alta",AQ12)))</formula>
    </cfRule>
    <cfRule type="containsText" dxfId="177" priority="130" operator="containsText" text="6 - Zona de riesgo Moderada">
      <formula>NOT(ISERROR(SEARCH("6 - Zona de riesgo Moderada",AQ12)))</formula>
    </cfRule>
    <cfRule type="containsText" dxfId="176" priority="131" operator="containsText" text="3 - Zona de riesgo Baja">
      <formula>NOT(ISERROR(SEARCH("3 - Zona de riesgo Baja",AQ12)))</formula>
    </cfRule>
    <cfRule type="containsText" dxfId="175" priority="132" operator="containsText" text="10 - Zona de riesgo Extrema">
      <formula>NOT(ISERROR(SEARCH("10 - Zona de riesgo Extrema",AQ12)))</formula>
    </cfRule>
    <cfRule type="containsText" dxfId="174" priority="133" operator="containsText" text="8 - Zona de riesgo Alta">
      <formula>NOT(ISERROR(SEARCH("8 - Zona de riesgo Alta",AQ12)))</formula>
    </cfRule>
    <cfRule type="containsText" dxfId="173" priority="134" operator="containsText" text="6 - Zona de riesgo Moderada">
      <formula>NOT(ISERROR(SEARCH("6 - Zona de riesgo Moderada",AQ12)))</formula>
    </cfRule>
    <cfRule type="containsText" dxfId="172" priority="135" operator="containsText" text="4 - Zona de riesgo Baja">
      <formula>NOT(ISERROR(SEARCH("4 - Zona de riesgo Baja",AQ12)))</formula>
    </cfRule>
    <cfRule type="containsText" dxfId="171" priority="136" operator="containsText" text="5 - Zona de riesgo Extrema">
      <formula>NOT(ISERROR(SEARCH("5 - Zona de riesgo Extrema",AQ12)))</formula>
    </cfRule>
    <cfRule type="containsText" dxfId="170" priority="137" operator="containsText" text="4 - Zona de riesgo Alta">
      <formula>NOT(ISERROR(SEARCH("4 - Zona de riesgo Alta",AQ12)))</formula>
    </cfRule>
    <cfRule type="containsText" dxfId="169" priority="138" operator="containsText" text="3 - Zona de riesgo Moderada">
      <formula>NOT(ISERROR(SEARCH("3 - Zona de riesgo Moderada",AQ12)))</formula>
    </cfRule>
    <cfRule type="containsText" dxfId="168" priority="139" operator="containsText" text="2 - Zona de riesgo Baja">
      <formula>NOT(ISERROR(SEARCH("2 - Zona de riesgo Baja",AQ12)))</formula>
    </cfRule>
    <cfRule type="containsText" dxfId="167" priority="140" operator="containsText" text=" 1 - Zona de riesgo Baja">
      <formula>NOT(ISERROR(SEARCH(" 1 - Zona de riesgo Baja",AQ12)))</formula>
    </cfRule>
  </conditionalFormatting>
  <conditionalFormatting sqref="AQ14">
    <cfRule type="containsText" dxfId="166" priority="94" operator="containsText" text="25 - Zona de riesgo Extrema">
      <formula>NOT(ISERROR(SEARCH("25 - Zona de riesgo Extrema",AQ14)))</formula>
    </cfRule>
    <cfRule type="containsText" dxfId="165" priority="95" operator="containsText" text="10 - Zona de riesgo Alta">
      <formula>NOT(ISERROR(SEARCH("10 - Zona de riesgo Alta",AQ14)))</formula>
    </cfRule>
    <cfRule type="containsText" dxfId="164" priority="96" operator="containsText" text="5 - Zona de riesgo Alta">
      <formula>NOT(ISERROR(SEARCH("5 - Zona de riesgo Alta",AQ14)))</formula>
    </cfRule>
    <cfRule type="containsText" dxfId="163" priority="97" operator="containsText" text="20 - Zona de riesgo Extrema">
      <formula>NOT(ISERROR(SEARCH("20 - Zona de riesgo Extrema",AQ14)))</formula>
    </cfRule>
    <cfRule type="containsText" dxfId="162" priority="98" operator="containsText" text="16 - Zona de riesgo Extrema">
      <formula>NOT(ISERROR(SEARCH("16 - Zona de riesgo Extrema",AQ14)))</formula>
    </cfRule>
    <cfRule type="containsText" dxfId="161" priority="99" operator="containsText" text="12 - Zona de riesgo Alta">
      <formula>NOT(ISERROR(SEARCH("12 - Zona de riesgo Alta",AQ14)))</formula>
    </cfRule>
    <cfRule type="containsText" dxfId="160" priority="100" operator="containsText" text="4 - Zona de riesgo Moderada">
      <formula>NOT(ISERROR(SEARCH("4 - Zona de riesgo Moderada",AQ14)))</formula>
    </cfRule>
    <cfRule type="containsText" dxfId="159" priority="101" operator="containsText" text="15 - Zona de riesgo Extrema">
      <formula>NOT(ISERROR(SEARCH("15 - Zona de riesgo Extrema",AQ14)))</formula>
    </cfRule>
    <cfRule type="containsText" dxfId="158" priority="102" operator="containsText" text="12 - Zona de riesgo Extrema">
      <formula>NOT(ISERROR(SEARCH("12 - Zona de riesgo Extrema",AQ14)))</formula>
    </cfRule>
    <cfRule type="containsText" dxfId="157" priority="103" operator="containsText" text="9 - Zona de riesgo Alta">
      <formula>NOT(ISERROR(SEARCH("9 - Zona de riesgo Alta",AQ14)))</formula>
    </cfRule>
    <cfRule type="containsText" dxfId="156" priority="104" operator="containsText" text="6 - Zona de riesgo Moderada">
      <formula>NOT(ISERROR(SEARCH("6 - Zona de riesgo Moderada",AQ14)))</formula>
    </cfRule>
    <cfRule type="containsText" dxfId="155" priority="105" operator="containsText" text="3 - Zona de riesgo Baja">
      <formula>NOT(ISERROR(SEARCH("3 - Zona de riesgo Baja",AQ14)))</formula>
    </cfRule>
    <cfRule type="containsText" dxfId="154" priority="106" operator="containsText" text="10 - Zona de riesgo Extrema">
      <formula>NOT(ISERROR(SEARCH("10 - Zona de riesgo Extrema",AQ14)))</formula>
    </cfRule>
    <cfRule type="containsText" dxfId="153" priority="107" operator="containsText" text="8 - Zona de riesgo Alta">
      <formula>NOT(ISERROR(SEARCH("8 - Zona de riesgo Alta",AQ14)))</formula>
    </cfRule>
    <cfRule type="containsText" dxfId="152" priority="108" operator="containsText" text="6 - Zona de riesgo Moderada">
      <formula>NOT(ISERROR(SEARCH("6 - Zona de riesgo Moderada",AQ14)))</formula>
    </cfRule>
    <cfRule type="containsText" dxfId="151" priority="109" operator="containsText" text="4 - Zona de riesgo Baja">
      <formula>NOT(ISERROR(SEARCH("4 - Zona de riesgo Baja",AQ14)))</formula>
    </cfRule>
    <cfRule type="containsText" dxfId="150" priority="110" operator="containsText" text="5 - Zona de riesgo Extrema">
      <formula>NOT(ISERROR(SEARCH("5 - Zona de riesgo Extrema",AQ14)))</formula>
    </cfRule>
    <cfRule type="containsText" dxfId="149" priority="111" operator="containsText" text="4 - Zona de riesgo Alta">
      <formula>NOT(ISERROR(SEARCH("4 - Zona de riesgo Alta",AQ14)))</formula>
    </cfRule>
    <cfRule type="containsText" dxfId="148" priority="112" operator="containsText" text="3 - Zona de riesgo Moderada">
      <formula>NOT(ISERROR(SEARCH("3 - Zona de riesgo Moderada",AQ14)))</formula>
    </cfRule>
    <cfRule type="containsText" dxfId="147" priority="113" operator="containsText" text="2 - Zona de riesgo Baja">
      <formula>NOT(ISERROR(SEARCH("2 - Zona de riesgo Baja",AQ14)))</formula>
    </cfRule>
    <cfRule type="containsText" dxfId="146" priority="114" operator="containsText" text=" 1 - Zona de riesgo Baja">
      <formula>NOT(ISERROR(SEARCH(" 1 - Zona de riesgo Baja",AQ14)))</formula>
    </cfRule>
  </conditionalFormatting>
  <conditionalFormatting sqref="AQ27">
    <cfRule type="containsText" dxfId="145" priority="72" operator="containsText" text="25 - Zona de riesgo Extrema">
      <formula>NOT(ISERROR(SEARCH("25 - Zona de riesgo Extrema",AQ27)))</formula>
    </cfRule>
    <cfRule type="containsText" dxfId="144" priority="73" operator="containsText" text="10 - Zona de riesgo Alta">
      <formula>NOT(ISERROR(SEARCH("10 - Zona de riesgo Alta",AQ27)))</formula>
    </cfRule>
    <cfRule type="containsText" dxfId="143" priority="74" operator="containsText" text="5 - Zona de riesgo Alta">
      <formula>NOT(ISERROR(SEARCH("5 - Zona de riesgo Alta",AQ27)))</formula>
    </cfRule>
    <cfRule type="containsText" dxfId="142" priority="75" operator="containsText" text="20 - Zona de riesgo Extrema">
      <formula>NOT(ISERROR(SEARCH("20 - Zona de riesgo Extrema",AQ27)))</formula>
    </cfRule>
    <cfRule type="containsText" dxfId="141" priority="76" operator="containsText" text="16 - Zona de riesgo Extrema">
      <formula>NOT(ISERROR(SEARCH("16 - Zona de riesgo Extrema",AQ27)))</formula>
    </cfRule>
    <cfRule type="containsText" dxfId="140" priority="77" operator="containsText" text="12 - Zona de riesgo Alta">
      <formula>NOT(ISERROR(SEARCH("12 - Zona de riesgo Alta",AQ27)))</formula>
    </cfRule>
    <cfRule type="containsText" dxfId="139" priority="78" operator="containsText" text="4 - Zona de riesgo Moderada">
      <formula>NOT(ISERROR(SEARCH("4 - Zona de riesgo Moderada",AQ27)))</formula>
    </cfRule>
    <cfRule type="containsText" dxfId="138" priority="79" operator="containsText" text="15 - Zona de riesgo Extrema">
      <formula>NOT(ISERROR(SEARCH("15 - Zona de riesgo Extrema",AQ27)))</formula>
    </cfRule>
    <cfRule type="containsText" dxfId="137" priority="80" operator="containsText" text="12 - Zona de riesgo Extrema">
      <formula>NOT(ISERROR(SEARCH("12 - Zona de riesgo Extrema",AQ27)))</formula>
    </cfRule>
    <cfRule type="containsText" dxfId="136" priority="81" operator="containsText" text="9 - Zona de riesgo Alta">
      <formula>NOT(ISERROR(SEARCH("9 - Zona de riesgo Alta",AQ27)))</formula>
    </cfRule>
    <cfRule type="containsText" dxfId="135" priority="82" operator="containsText" text="6 - Zona de riesgo Moderada">
      <formula>NOT(ISERROR(SEARCH("6 - Zona de riesgo Moderada",AQ27)))</formula>
    </cfRule>
    <cfRule type="containsText" dxfId="134" priority="83" operator="containsText" text="3 - Zona de riesgo Baja">
      <formula>NOT(ISERROR(SEARCH("3 - Zona de riesgo Baja",AQ27)))</formula>
    </cfRule>
    <cfRule type="containsText" dxfId="133" priority="84" operator="containsText" text="10 - Zona de riesgo Extrema">
      <formula>NOT(ISERROR(SEARCH("10 - Zona de riesgo Extrema",AQ27)))</formula>
    </cfRule>
    <cfRule type="containsText" dxfId="132" priority="85" operator="containsText" text="8 - Zona de riesgo Alta">
      <formula>NOT(ISERROR(SEARCH("8 - Zona de riesgo Alta",AQ27)))</formula>
    </cfRule>
    <cfRule type="containsText" dxfId="131" priority="86" operator="containsText" text="6 - Zona de riesgo Moderada">
      <formula>NOT(ISERROR(SEARCH("6 - Zona de riesgo Moderada",AQ27)))</formula>
    </cfRule>
    <cfRule type="containsText" dxfId="130" priority="87" operator="containsText" text="4 - Zona de riesgo Baja">
      <formula>NOT(ISERROR(SEARCH("4 - Zona de riesgo Baja",AQ27)))</formula>
    </cfRule>
    <cfRule type="containsText" dxfId="129" priority="88" operator="containsText" text="5 - Zona de riesgo Extrema">
      <formula>NOT(ISERROR(SEARCH("5 - Zona de riesgo Extrema",AQ27)))</formula>
    </cfRule>
    <cfRule type="containsText" dxfId="128" priority="89" operator="containsText" text="4 - Zona de riesgo Alta">
      <formula>NOT(ISERROR(SEARCH("4 - Zona de riesgo Alta",AQ27)))</formula>
    </cfRule>
    <cfRule type="containsText" dxfId="127" priority="90" operator="containsText" text="3 - Zona de riesgo Moderada">
      <formula>NOT(ISERROR(SEARCH("3 - Zona de riesgo Moderada",AQ27)))</formula>
    </cfRule>
    <cfRule type="containsText" dxfId="126" priority="91" operator="containsText" text="2 - Zona de riesgo Baja">
      <formula>NOT(ISERROR(SEARCH("2 - Zona de riesgo Baja",AQ27)))</formula>
    </cfRule>
    <cfRule type="containsText" dxfId="125" priority="92" operator="containsText" text=" 1 - Zona de riesgo Baja">
      <formula>NOT(ISERROR(SEARCH(" 1 - Zona de riesgo Baja",AQ27)))</formula>
    </cfRule>
  </conditionalFormatting>
  <conditionalFormatting sqref="AQ26">
    <cfRule type="containsText" dxfId="124" priority="47" operator="containsText" text="25 - Zona de riesgo Extrema">
      <formula>NOT(ISERROR(SEARCH("25 - Zona de riesgo Extrema",AQ26)))</formula>
    </cfRule>
    <cfRule type="containsText" dxfId="123" priority="48" operator="containsText" text="10 - Zona de riesgo Alta">
      <formula>NOT(ISERROR(SEARCH("10 - Zona de riesgo Alta",AQ26)))</formula>
    </cfRule>
    <cfRule type="containsText" dxfId="122" priority="49" operator="containsText" text="5 - Zona de riesgo Alta">
      <formula>NOT(ISERROR(SEARCH("5 - Zona de riesgo Alta",AQ26)))</formula>
    </cfRule>
    <cfRule type="containsText" dxfId="121" priority="50" operator="containsText" text="20 - Zona de riesgo Extrema">
      <formula>NOT(ISERROR(SEARCH("20 - Zona de riesgo Extrema",AQ26)))</formula>
    </cfRule>
    <cfRule type="containsText" dxfId="120" priority="51" operator="containsText" text="16 - Zona de riesgo Extrema">
      <formula>NOT(ISERROR(SEARCH("16 - Zona de riesgo Extrema",AQ26)))</formula>
    </cfRule>
    <cfRule type="containsText" dxfId="119" priority="52" operator="containsText" text="12 - Zona de riesgo Alta">
      <formula>NOT(ISERROR(SEARCH("12 - Zona de riesgo Alta",AQ26)))</formula>
    </cfRule>
    <cfRule type="containsText" dxfId="118" priority="53" operator="containsText" text="4 - Zona de riesgo Moderada">
      <formula>NOT(ISERROR(SEARCH("4 - Zona de riesgo Moderada",AQ26)))</formula>
    </cfRule>
    <cfRule type="containsText" dxfId="117" priority="54" operator="containsText" text="15 - Zona de riesgo Extrema">
      <formula>NOT(ISERROR(SEARCH("15 - Zona de riesgo Extrema",AQ26)))</formula>
    </cfRule>
    <cfRule type="containsText" dxfId="116" priority="55" operator="containsText" text="12 - Zona de riesgo Extrema">
      <formula>NOT(ISERROR(SEARCH("12 - Zona de riesgo Extrema",AQ26)))</formula>
    </cfRule>
    <cfRule type="containsText" dxfId="115" priority="56" operator="containsText" text="9 - Zona de riesgo Alta">
      <formula>NOT(ISERROR(SEARCH("9 - Zona de riesgo Alta",AQ26)))</formula>
    </cfRule>
    <cfRule type="containsText" dxfId="114" priority="57" operator="containsText" text="6 - Zona de riesgo Moderada">
      <formula>NOT(ISERROR(SEARCH("6 - Zona de riesgo Moderada",AQ26)))</formula>
    </cfRule>
    <cfRule type="containsText" dxfId="113" priority="58" operator="containsText" text="3 - Zona de riesgo Baja">
      <formula>NOT(ISERROR(SEARCH("3 - Zona de riesgo Baja",AQ26)))</formula>
    </cfRule>
    <cfRule type="containsText" dxfId="112" priority="59" operator="containsText" text="10 - Zona de riesgo Extrema">
      <formula>NOT(ISERROR(SEARCH("10 - Zona de riesgo Extrema",AQ26)))</formula>
    </cfRule>
    <cfRule type="containsText" dxfId="111" priority="60" operator="containsText" text="8 - Zona de riesgo Alta">
      <formula>NOT(ISERROR(SEARCH("8 - Zona de riesgo Alta",AQ26)))</formula>
    </cfRule>
    <cfRule type="containsText" dxfId="110" priority="61" operator="containsText" text="6 - Zona de riesgo Moderada">
      <formula>NOT(ISERROR(SEARCH("6 - Zona de riesgo Moderada",AQ26)))</formula>
    </cfRule>
    <cfRule type="containsText" dxfId="109" priority="62" operator="containsText" text="4 - Zona de riesgo Baja">
      <formula>NOT(ISERROR(SEARCH("4 - Zona de riesgo Baja",AQ26)))</formula>
    </cfRule>
    <cfRule type="containsText" dxfId="108" priority="63" operator="containsText" text="5 - Zona de riesgo Extrema">
      <formula>NOT(ISERROR(SEARCH("5 - Zona de riesgo Extrema",AQ26)))</formula>
    </cfRule>
    <cfRule type="containsText" dxfId="107" priority="64" operator="containsText" text="4 - Zona de riesgo Alta">
      <formula>NOT(ISERROR(SEARCH("4 - Zona de riesgo Alta",AQ26)))</formula>
    </cfRule>
    <cfRule type="containsText" dxfId="106" priority="65" operator="containsText" text="3 - Zona de riesgo Moderada">
      <formula>NOT(ISERROR(SEARCH("3 - Zona de riesgo Moderada",AQ26)))</formula>
    </cfRule>
    <cfRule type="containsText" dxfId="105" priority="66" operator="containsText" text="2 - Zona de riesgo Baja">
      <formula>NOT(ISERROR(SEARCH("2 - Zona de riesgo Baja",AQ26)))</formula>
    </cfRule>
    <cfRule type="containsText" dxfId="104" priority="67" operator="containsText" text=" 1 - Zona de riesgo Baja">
      <formula>NOT(ISERROR(SEARCH(" 1 - Zona de riesgo Baja",AQ26)))</formula>
    </cfRule>
  </conditionalFormatting>
  <conditionalFormatting sqref="AQ46:AQ48 AR48">
    <cfRule type="containsText" dxfId="103" priority="10" operator="containsText" text="25 - Zona de riesgo Extrema">
      <formula>NOT(ISERROR(SEARCH("25 - Zona de riesgo Extrema",#REF!)))</formula>
    </cfRule>
    <cfRule type="containsText" dxfId="102" priority="11" operator="containsText" text="10 - Zona de riesgo Alta">
      <formula>NOT(ISERROR(SEARCH("10 - Zona de riesgo Alta",#REF!)))</formula>
    </cfRule>
    <cfRule type="containsText" dxfId="101" priority="12" operator="containsText" text="5 - Zona de riesgo Alta">
      <formula>NOT(ISERROR(SEARCH("5 - Zona de riesgo Alta",#REF!)))</formula>
    </cfRule>
    <cfRule type="containsText" dxfId="100" priority="13" operator="containsText" text="20 - Zona de riesgo Extrema">
      <formula>NOT(ISERROR(SEARCH("20 - Zona de riesgo Extrema",#REF!)))</formula>
    </cfRule>
    <cfRule type="containsText" dxfId="99" priority="14" operator="containsText" text="16 - Zona de riesgo Extrema">
      <formula>NOT(ISERROR(SEARCH("16 - Zona de riesgo Extrema",#REF!)))</formula>
    </cfRule>
    <cfRule type="containsText" dxfId="98" priority="15" operator="containsText" text="12 - Zona de riesgo Alta">
      <formula>NOT(ISERROR(SEARCH("12 - Zona de riesgo Alta",#REF!)))</formula>
    </cfRule>
    <cfRule type="containsText" dxfId="97" priority="16" operator="containsText" text="4 - Zona de riesgo Moderada">
      <formula>NOT(ISERROR(SEARCH("4 - Zona de riesgo Moderada",#REF!)))</formula>
    </cfRule>
    <cfRule type="containsText" dxfId="96" priority="17" operator="containsText" text="15 - Zona de riesgo Extrema">
      <formula>NOT(ISERROR(SEARCH("15 - Zona de riesgo Extrema",#REF!)))</formula>
    </cfRule>
    <cfRule type="containsText" dxfId="95" priority="18" operator="containsText" text="12 - Zona de riesgo Extrema">
      <formula>NOT(ISERROR(SEARCH("12 - Zona de riesgo Extrema",#REF!)))</formula>
    </cfRule>
    <cfRule type="containsText" dxfId="94" priority="19" operator="containsText" text="9 - Zona de riesgo Alta">
      <formula>NOT(ISERROR(SEARCH("9 - Zona de riesgo Alta",#REF!)))</formula>
    </cfRule>
    <cfRule type="containsText" dxfId="93" priority="20" operator="containsText" text="6 - Zona de riesgo Moderada">
      <formula>NOT(ISERROR(SEARCH("6 - Zona de riesgo Moderada",#REF!)))</formula>
    </cfRule>
    <cfRule type="containsText" dxfId="92" priority="21" operator="containsText" text="3 - Zona de riesgo Baja">
      <formula>NOT(ISERROR(SEARCH("3 - Zona de riesgo Baja",#REF!)))</formula>
    </cfRule>
    <cfRule type="containsText" dxfId="91" priority="22" operator="containsText" text="10 - Zona de riesgo Extrema">
      <formula>NOT(ISERROR(SEARCH("10 - Zona de riesgo Extrema",#REF!)))</formula>
    </cfRule>
    <cfRule type="containsText" dxfId="90" priority="23" operator="containsText" text="8 - Zona de riesgo Alta">
      <formula>NOT(ISERROR(SEARCH("8 - Zona de riesgo Alta",#REF!)))</formula>
    </cfRule>
    <cfRule type="containsText" dxfId="89" priority="24" operator="containsText" text="6 - Zona de riesgo Moderada">
      <formula>NOT(ISERROR(SEARCH("6 - Zona de riesgo Moderada",#REF!)))</formula>
    </cfRule>
    <cfRule type="containsText" dxfId="88" priority="25" operator="containsText" text="4 - Zona de riesgo Baja">
      <formula>NOT(ISERROR(SEARCH("4 - Zona de riesgo Baja",#REF!)))</formula>
    </cfRule>
    <cfRule type="containsText" dxfId="87" priority="26" operator="containsText" text="5 - Zona de riesgo Extrema">
      <formula>NOT(ISERROR(SEARCH("5 - Zona de riesgo Extrema",#REF!)))</formula>
    </cfRule>
    <cfRule type="containsText" dxfId="86" priority="27" operator="containsText" text="4 - Zona de riesgo Alta">
      <formula>NOT(ISERROR(SEARCH("4 - Zona de riesgo Alta",#REF!)))</formula>
    </cfRule>
    <cfRule type="containsText" dxfId="85" priority="28" operator="containsText" text="3 - Zona de riesgo Moderada">
      <formula>NOT(ISERROR(SEARCH("3 - Zona de riesgo Moderada",#REF!)))</formula>
    </cfRule>
    <cfRule type="containsText" dxfId="84" priority="29" operator="containsText" text="2 - Zona de riesgo Baja">
      <formula>NOT(ISERROR(SEARCH("2 - Zona de riesgo Baja",#REF!)))</formula>
    </cfRule>
    <cfRule type="containsText" dxfId="83" priority="30" operator="containsText" text=" 1 - Zona de riesgo Baja">
      <formula>NOT(ISERROR(SEARCH(" 1 - Zona de riesgo Baja",#REF!)))</formula>
    </cfRule>
  </conditionalFormatting>
  <dataValidations count="2">
    <dataValidation type="list" allowBlank="1" showInputMessage="1" showErrorMessage="1" sqref="AP32 AP37 AP42 AP46:AP48 AM32 AM37 AM42 T32:T33 T37 T46:T47 T42 AR32 AR37 AR42 AR46:AR47 O32:P32 O34 O37:P37 O39 O42:P42 O44 AJ32:AL44 AJ46:AM48 Y22 AE32:AE44 AE46:AE47 B12 B14 B26 B32:C32 B37:C37 B42:C42 B46:C48 C12:C14 C19 C21:C22 C25:C26 C34 H12:I12 H14:I14 H26:I26 H32:I32 H37:I37 H42:I42 H46:I48 AA22 AG32:AG44 AG46:AG47 AM14 AM12 R12 R14 R26:R27 AM26:AM27 R32:R33 R37 R46:R47 R42 AP14 AP12 T12 T14 T26:T27 AP26:AP27 P12 P14 P26 P46:P47 AR12 AR14 AR26:AR27 L12 L14 L26 L32 L37 L42 L46:L48 AW12 AW32:AW33">
      <formula1>#REF!</formula1>
    </dataValidation>
    <dataValidation allowBlank="1" showInputMessage="1" showErrorMessage="1" sqref="V12 V14 V26:V27 V32 V37 V42 V46:V48"/>
  </dataValidations>
  <hyperlinks>
    <hyperlink ref="Y9:AL9" location="'Califique el control'!A1" display="Califique el control"/>
    <hyperlink ref="AD9" location="'Califique el control'!A1" display="Califique el control"/>
  </hyperlinks>
  <pageMargins left="0.70866141732283472" right="0.70866141732283472" top="0.98425196850393704" bottom="0.74803149606299213" header="0.19685039370078741" footer="0.31496062992125984"/>
  <pageSetup scale="50" orientation="landscape" r:id="rId1"/>
  <headerFooter>
    <oddHeader>&amp;L&amp;G&amp;C
MATRIZ DE IDENTIFICACIÓN Y SEGUIMIENTO A LOS 
RIESGOS INSTITUCIONALES&amp;R]</oddHeader>
    <oddFooter>&amp;R&amp;G
&amp;9SG-FM-043.V6</oddFooter>
  </headerFooter>
  <drawing r:id="rId2"/>
  <legacyDrawing r:id="rId3"/>
  <legacyDrawingHF r:id="rId4"/>
  <extLst>
    <ext xmlns:x14="http://schemas.microsoft.com/office/spreadsheetml/2009/9/main" uri="{78C0D931-6437-407d-A8EE-F0AAD7539E65}">
      <x14:conditionalFormattings>
        <x14:conditionalFormatting xmlns:xm="http://schemas.microsoft.com/office/excel/2006/main">
          <x14:cfRule type="cellIs" priority="141" operator="equal" id="{C3B0AC74-1E1B-4C71-AA2E-4EB3E8D3EB61}">
            <xm:f>'[CODEH 2022- corregida 22-12-2021.xlsx]Listas'!#REF!</xm:f>
            <x14:dxf>
              <font>
                <color rgb="FF9C0006"/>
              </font>
              <fill>
                <patternFill>
                  <bgColor rgb="FFFFC7CE"/>
                </patternFill>
              </fill>
            </x14:dxf>
          </x14:cfRule>
          <xm:sqref>T12</xm:sqref>
        </x14:conditionalFormatting>
        <x14:conditionalFormatting xmlns:xm="http://schemas.microsoft.com/office/excel/2006/main">
          <x14:cfRule type="cellIs" priority="118" operator="equal" id="{6D5FB60E-A7B5-430D-8212-EF4F03A8AAFB}">
            <xm:f>'[CODEH 2022- corregida 22-12-2021.xlsx]Listas'!#REF!</xm:f>
            <x14:dxf>
              <font>
                <color rgb="FF9C0006"/>
              </font>
              <fill>
                <patternFill>
                  <bgColor rgb="FFFFC7CE"/>
                </patternFill>
              </fill>
            </x14:dxf>
          </x14:cfRule>
          <xm:sqref>AP12</xm:sqref>
        </x14:conditionalFormatting>
        <x14:conditionalFormatting xmlns:xm="http://schemas.microsoft.com/office/excel/2006/main">
          <x14:cfRule type="cellIs" priority="119" operator="equal" id="{C3705E1A-7862-4F4C-9DA1-A9CB1C1428E7}">
            <xm:f>'[CODEH 2022- corregida 22-12-2021.xlsx]Listas'!#REF!</xm:f>
            <x14:dxf>
              <font>
                <color rgb="FF9C0006"/>
              </font>
              <fill>
                <patternFill>
                  <bgColor rgb="FFFFC7CE"/>
                </patternFill>
              </fill>
            </x14:dxf>
          </x14:cfRule>
          <xm:sqref>AM12 AM14</xm:sqref>
        </x14:conditionalFormatting>
        <x14:conditionalFormatting xmlns:xm="http://schemas.microsoft.com/office/excel/2006/main">
          <x14:cfRule type="cellIs" priority="117" operator="equal" id="{F3313584-81CC-4A44-9B54-4DA31A35B2ED}">
            <xm:f>'[CODEH 2022- corregida 22-12-2021.xlsx]Listas'!#REF!</xm:f>
            <x14:dxf>
              <font>
                <color rgb="FF9C0006"/>
              </font>
              <fill>
                <patternFill>
                  <bgColor rgb="FFFFC7CE"/>
                </patternFill>
              </fill>
            </x14:dxf>
          </x14:cfRule>
          <xm:sqref>AR12</xm:sqref>
        </x14:conditionalFormatting>
        <x14:conditionalFormatting xmlns:xm="http://schemas.microsoft.com/office/excel/2006/main">
          <x14:cfRule type="cellIs" priority="116" operator="equal" id="{49C32C76-A2D4-4DE5-B352-8B932491C4C5}">
            <xm:f>'[CODEH 2022- corregida 22-12-2021.xlsx]Listas'!#REF!</xm:f>
            <x14:dxf>
              <font>
                <color rgb="FF9C0006"/>
              </font>
              <fill>
                <patternFill>
                  <bgColor rgb="FFFFC7CE"/>
                </patternFill>
              </fill>
            </x14:dxf>
          </x14:cfRule>
          <xm:sqref>T14</xm:sqref>
        </x14:conditionalFormatting>
        <x14:conditionalFormatting xmlns:xm="http://schemas.microsoft.com/office/excel/2006/main">
          <x14:cfRule type="cellIs" priority="115" operator="equal" id="{8B09F5A9-FF28-4B34-B05A-1D79E5A69DD9}">
            <xm:f>'[CODEH 2022- corregida 22-12-2021.xlsx]Listas'!#REF!</xm:f>
            <x14:dxf>
              <font>
                <color rgb="FF9C0006"/>
              </font>
              <fill>
                <patternFill>
                  <bgColor rgb="FFFFC7CE"/>
                </patternFill>
              </fill>
            </x14:dxf>
          </x14:cfRule>
          <xm:sqref>AP14</xm:sqref>
        </x14:conditionalFormatting>
        <x14:conditionalFormatting xmlns:xm="http://schemas.microsoft.com/office/excel/2006/main">
          <x14:cfRule type="cellIs" priority="93" operator="equal" id="{1A0AF08A-CE99-48A4-97F9-8B0B7BF7D3D2}">
            <xm:f>'[CODEH 2022- corregida 22-12-2021.xlsx]Listas'!#REF!</xm:f>
            <x14:dxf>
              <font>
                <color rgb="FF9C0006"/>
              </font>
              <fill>
                <patternFill>
                  <bgColor rgb="FFFFC7CE"/>
                </patternFill>
              </fill>
            </x14:dxf>
          </x14:cfRule>
          <xm:sqref>AR14</xm:sqref>
        </x14:conditionalFormatting>
        <x14:conditionalFormatting xmlns:xm="http://schemas.microsoft.com/office/excel/2006/main">
          <x14:cfRule type="cellIs" priority="70" operator="equal" id="{C83CD816-C2BF-4F4A-925D-BB063FB87B02}">
            <xm:f>'[CODEH 2022- corregida 22-12-2021.xlsx]Listas'!#REF!</xm:f>
            <x14:dxf>
              <font>
                <color rgb="FF9C0006"/>
              </font>
              <fill>
                <patternFill>
                  <bgColor rgb="FFFFC7CE"/>
                </patternFill>
              </fill>
            </x14:dxf>
          </x14:cfRule>
          <xm:sqref>AP27</xm:sqref>
        </x14:conditionalFormatting>
        <x14:conditionalFormatting xmlns:xm="http://schemas.microsoft.com/office/excel/2006/main">
          <x14:cfRule type="cellIs" priority="71" operator="equal" id="{F3ED6483-5035-4BB6-8027-40AAD8A1A80B}">
            <xm:f>'[CODEH 2022- corregida 22-12-2021.xlsx]Listas'!#REF!</xm:f>
            <x14:dxf>
              <font>
                <color rgb="FF9C0006"/>
              </font>
              <fill>
                <patternFill>
                  <bgColor rgb="FFFFC7CE"/>
                </patternFill>
              </fill>
            </x14:dxf>
          </x14:cfRule>
          <xm:sqref>AM27</xm:sqref>
        </x14:conditionalFormatting>
        <x14:conditionalFormatting xmlns:xm="http://schemas.microsoft.com/office/excel/2006/main">
          <x14:cfRule type="cellIs" priority="69" operator="equal" id="{8BAF7B44-3A9A-435A-8187-1A7A9223DE20}">
            <xm:f>'[CODEH 2022- corregida 22-12-2021.xlsx]Listas'!#REF!</xm:f>
            <x14:dxf>
              <font>
                <color rgb="FF9C0006"/>
              </font>
              <fill>
                <patternFill>
                  <bgColor rgb="FFFFC7CE"/>
                </patternFill>
              </fill>
            </x14:dxf>
          </x14:cfRule>
          <xm:sqref>AR27</xm:sqref>
        </x14:conditionalFormatting>
        <x14:conditionalFormatting xmlns:xm="http://schemas.microsoft.com/office/excel/2006/main">
          <x14:cfRule type="cellIs" priority="68" operator="equal" id="{D3A714AE-DBE6-4DCE-851C-AD53F128EB60}">
            <xm:f>'[CODEH 2022- corregida 22-12-2021.xlsx]Listas'!#REF!</xm:f>
            <x14:dxf>
              <font>
                <color rgb="FF9C0006"/>
              </font>
              <fill>
                <patternFill>
                  <bgColor rgb="FFFFC7CE"/>
                </patternFill>
              </fill>
            </x14:dxf>
          </x14:cfRule>
          <xm:sqref>T26:T27</xm:sqref>
        </x14:conditionalFormatting>
        <x14:conditionalFormatting xmlns:xm="http://schemas.microsoft.com/office/excel/2006/main">
          <x14:cfRule type="cellIs" priority="45" operator="equal" id="{00C90C49-8523-4BD2-8098-AFDAE6C5BE4A}">
            <xm:f>'[CODEH 2022- corregida 22-12-2021.xlsx]Listas'!#REF!</xm:f>
            <x14:dxf>
              <font>
                <color rgb="FF9C0006"/>
              </font>
              <fill>
                <patternFill>
                  <bgColor rgb="FFFFC7CE"/>
                </patternFill>
              </fill>
            </x14:dxf>
          </x14:cfRule>
          <xm:sqref>AP26</xm:sqref>
        </x14:conditionalFormatting>
        <x14:conditionalFormatting xmlns:xm="http://schemas.microsoft.com/office/excel/2006/main">
          <x14:cfRule type="cellIs" priority="46" operator="equal" id="{93D41F35-CE9E-455A-BFE0-D1A55F4E4FF8}">
            <xm:f>'[CODEH 2022- corregida 22-12-2021.xlsx]Listas'!#REF!</xm:f>
            <x14:dxf>
              <font>
                <color rgb="FF9C0006"/>
              </font>
              <fill>
                <patternFill>
                  <bgColor rgb="FFFFC7CE"/>
                </patternFill>
              </fill>
            </x14:dxf>
          </x14:cfRule>
          <xm:sqref>AM26</xm:sqref>
        </x14:conditionalFormatting>
        <x14:conditionalFormatting xmlns:xm="http://schemas.microsoft.com/office/excel/2006/main">
          <x14:cfRule type="cellIs" priority="44" operator="equal" id="{0826BAF3-E675-4DB0-82D9-7299C53F0931}">
            <xm:f>'[CODEH 2022- corregida 22-12-2021.xlsx]Listas'!#REF!</xm:f>
            <x14:dxf>
              <font>
                <color rgb="FF9C0006"/>
              </font>
              <fill>
                <patternFill>
                  <bgColor rgb="FFFFC7CE"/>
                </patternFill>
              </fill>
            </x14:dxf>
          </x14:cfRule>
          <xm:sqref>AR26</xm:sqref>
        </x14:conditionalFormatting>
        <x14:conditionalFormatting xmlns:xm="http://schemas.microsoft.com/office/excel/2006/main">
          <x14:cfRule type="cellIs" priority="43" operator="equal" id="{50049FE2-6605-4384-B33B-CA1426B53AB0}">
            <xm:f>'[CODEH 2022- corregida 22-12-2021.xlsx]Listas'!#REF!</xm:f>
            <x14:dxf>
              <font>
                <color rgb="FF9C0006"/>
              </font>
              <fill>
                <patternFill>
                  <bgColor rgb="FFFFC7CE"/>
                </patternFill>
              </fill>
            </x14:dxf>
          </x14:cfRule>
          <xm:sqref>T37</xm:sqref>
        </x14:conditionalFormatting>
        <x14:conditionalFormatting xmlns:xm="http://schemas.microsoft.com/office/excel/2006/main">
          <x14:cfRule type="cellIs" priority="41" operator="equal" id="{A0D41FF6-E5D0-4C04-B01E-F1BA273D8D6F}">
            <xm:f>'[CODEH 2022- corregida 22-12-2021.xlsx]Listas'!#REF!</xm:f>
            <x14:dxf>
              <font>
                <color rgb="FF9C0006"/>
              </font>
              <fill>
                <patternFill>
                  <bgColor rgb="FFFFC7CE"/>
                </patternFill>
              </fill>
            </x14:dxf>
          </x14:cfRule>
          <xm:sqref>AP37</xm:sqref>
        </x14:conditionalFormatting>
        <x14:conditionalFormatting xmlns:xm="http://schemas.microsoft.com/office/excel/2006/main">
          <x14:cfRule type="cellIs" priority="42" operator="equal" id="{861F001F-AC7B-4251-9FE7-B4642908CEFA}">
            <xm:f>'[CODEH 2022- corregida 22-12-2021.xlsx]Listas'!#REF!</xm:f>
            <x14:dxf>
              <font>
                <color rgb="FF9C0006"/>
              </font>
              <fill>
                <patternFill>
                  <bgColor rgb="FFFFC7CE"/>
                </patternFill>
              </fill>
            </x14:dxf>
          </x14:cfRule>
          <xm:sqref>AM37</xm:sqref>
        </x14:conditionalFormatting>
        <x14:conditionalFormatting xmlns:xm="http://schemas.microsoft.com/office/excel/2006/main">
          <x14:cfRule type="cellIs" priority="40" operator="equal" id="{F7E97632-97F8-4A2B-B9DA-1AF4434E1B4D}">
            <xm:f>'[CODEH 2022- corregida 22-12-2021.xlsx]Listas'!#REF!</xm:f>
            <x14:dxf>
              <font>
                <color rgb="FF9C0006"/>
              </font>
              <fill>
                <patternFill>
                  <bgColor rgb="FFFFC7CE"/>
                </patternFill>
              </fill>
            </x14:dxf>
          </x14:cfRule>
          <xm:sqref>AR37</xm:sqref>
        </x14:conditionalFormatting>
        <x14:conditionalFormatting xmlns:xm="http://schemas.microsoft.com/office/excel/2006/main">
          <x14:cfRule type="cellIs" priority="33" operator="equal" id="{7854C726-A348-441C-8EC9-C2982F5F67A7}">
            <xm:f>'[CODEH 2022- corregida 22-12-2021.xlsx]Listas'!#REF!</xm:f>
            <x14:dxf>
              <font>
                <color rgb="FF9C0006"/>
              </font>
              <fill>
                <patternFill>
                  <bgColor rgb="FFFFC7CE"/>
                </patternFill>
              </fill>
            </x14:dxf>
          </x14:cfRule>
          <xm:sqref>AP42</xm:sqref>
        </x14:conditionalFormatting>
        <x14:conditionalFormatting xmlns:xm="http://schemas.microsoft.com/office/excel/2006/main">
          <x14:cfRule type="cellIs" priority="34" operator="equal" id="{75F4DB52-7F49-4DCB-AE6D-12ECC0BD329E}">
            <xm:f>'[CODEH 2022- corregida 22-12-2021.xlsx]Listas'!#REF!</xm:f>
            <x14:dxf>
              <font>
                <color rgb="FF9C0006"/>
              </font>
              <fill>
                <patternFill>
                  <bgColor rgb="FFFFC7CE"/>
                </patternFill>
              </fill>
            </x14:dxf>
          </x14:cfRule>
          <xm:sqref>AM42</xm:sqref>
        </x14:conditionalFormatting>
        <x14:conditionalFormatting xmlns:xm="http://schemas.microsoft.com/office/excel/2006/main">
          <x14:cfRule type="cellIs" priority="32" operator="equal" id="{CA78806E-9F93-40C9-80D6-D805935DBAAD}">
            <xm:f>'[CODEH 2022- corregida 22-12-2021.xlsx]Listas'!#REF!</xm:f>
            <x14:dxf>
              <font>
                <color rgb="FF9C0006"/>
              </font>
              <fill>
                <patternFill>
                  <bgColor rgb="FFFFC7CE"/>
                </patternFill>
              </fill>
            </x14:dxf>
          </x14:cfRule>
          <xm:sqref>AR42</xm:sqref>
        </x14:conditionalFormatting>
        <x14:conditionalFormatting xmlns:xm="http://schemas.microsoft.com/office/excel/2006/main">
          <x14:cfRule type="cellIs" priority="39" operator="equal" id="{18CC2A18-F4A7-4F9C-AB21-ACF4D8A5C29E}">
            <xm:f>'[CODEH 2022- corregida 22-12-2021.xlsx]Listas'!#REF!</xm:f>
            <x14:dxf>
              <font>
                <color rgb="FF9C0006"/>
              </font>
              <fill>
                <patternFill>
                  <bgColor rgb="FFFFC7CE"/>
                </patternFill>
              </fill>
            </x14:dxf>
          </x14:cfRule>
          <xm:sqref>T32:T33</xm:sqref>
        </x14:conditionalFormatting>
        <x14:conditionalFormatting xmlns:xm="http://schemas.microsoft.com/office/excel/2006/main">
          <x14:cfRule type="cellIs" priority="37" operator="equal" id="{C1690BE5-016A-46D1-84E8-E3F0132C8575}">
            <xm:f>'[CODEH 2022- corregida 22-12-2021.xlsx]Listas'!#REF!</xm:f>
            <x14:dxf>
              <font>
                <color rgb="FF9C0006"/>
              </font>
              <fill>
                <patternFill>
                  <bgColor rgb="FFFFC7CE"/>
                </patternFill>
              </fill>
            </x14:dxf>
          </x14:cfRule>
          <xm:sqref>AP32</xm:sqref>
        </x14:conditionalFormatting>
        <x14:conditionalFormatting xmlns:xm="http://schemas.microsoft.com/office/excel/2006/main">
          <x14:cfRule type="cellIs" priority="38" operator="equal" id="{CAA4F0BE-3D8F-4290-BE54-8E6AB5B38000}">
            <xm:f>'[CODEH 2022- corregida 22-12-2021.xlsx]Listas'!#REF!</xm:f>
            <x14:dxf>
              <font>
                <color rgb="FF9C0006"/>
              </font>
              <fill>
                <patternFill>
                  <bgColor rgb="FFFFC7CE"/>
                </patternFill>
              </fill>
            </x14:dxf>
          </x14:cfRule>
          <xm:sqref>AM32</xm:sqref>
        </x14:conditionalFormatting>
        <x14:conditionalFormatting xmlns:xm="http://schemas.microsoft.com/office/excel/2006/main">
          <x14:cfRule type="cellIs" priority="36" operator="equal" id="{A22348A5-E676-4A51-B979-54428419E241}">
            <xm:f>'[CODEH 2022- corregida 22-12-2021.xlsx]Listas'!#REF!</xm:f>
            <x14:dxf>
              <font>
                <color rgb="FF9C0006"/>
              </font>
              <fill>
                <patternFill>
                  <bgColor rgb="FFFFC7CE"/>
                </patternFill>
              </fill>
            </x14:dxf>
          </x14:cfRule>
          <xm:sqref>AR32</xm:sqref>
        </x14:conditionalFormatting>
        <x14:conditionalFormatting xmlns:xm="http://schemas.microsoft.com/office/excel/2006/main">
          <x14:cfRule type="cellIs" priority="31" operator="equal" id="{7BD9EC7F-731D-49B3-A9E3-2B1FD29531D5}">
            <xm:f>'[CODEH 2022- corregida 22-12-2021.xlsx]Listas'!#REF!</xm:f>
            <x14:dxf>
              <font>
                <color rgb="FF9C0006"/>
              </font>
              <fill>
                <patternFill>
                  <bgColor rgb="FFFFC7CE"/>
                </patternFill>
              </fill>
            </x14:dxf>
          </x14:cfRule>
          <xm:sqref>T47</xm:sqref>
        </x14:conditionalFormatting>
        <x14:conditionalFormatting xmlns:xm="http://schemas.microsoft.com/office/excel/2006/main">
          <x14:cfRule type="cellIs" priority="8" operator="equal" id="{16DD9073-B436-45E6-BB29-E5A73ABA4C24}">
            <xm:f>'[CODEH 2022- corregida 22-12-2021.xlsx]Listas'!#REF!</xm:f>
            <x14:dxf>
              <font>
                <color rgb="FF9C0006"/>
              </font>
              <fill>
                <patternFill>
                  <bgColor rgb="FFFFC7CE"/>
                </patternFill>
              </fill>
            </x14:dxf>
          </x14:cfRule>
          <xm:sqref>AP47</xm:sqref>
        </x14:conditionalFormatting>
        <x14:conditionalFormatting xmlns:xm="http://schemas.microsoft.com/office/excel/2006/main">
          <x14:cfRule type="cellIs" priority="9" operator="equal" id="{B5A841B5-3116-49D9-B8BF-5325437791B2}">
            <xm:f>'[CODEH 2022- corregida 22-12-2021.xlsx]Listas'!#REF!</xm:f>
            <x14:dxf>
              <font>
                <color rgb="FF9C0006"/>
              </font>
              <fill>
                <patternFill>
                  <bgColor rgb="FFFFC7CE"/>
                </patternFill>
              </fill>
            </x14:dxf>
          </x14:cfRule>
          <xm:sqref>AM47</xm:sqref>
        </x14:conditionalFormatting>
        <x14:conditionalFormatting xmlns:xm="http://schemas.microsoft.com/office/excel/2006/main">
          <x14:cfRule type="cellIs" priority="7" operator="equal" id="{BEE2AD14-E44F-4633-9A2E-037E6918F365}">
            <xm:f>'[CODEH 2022- corregida 22-12-2021.xlsx]Listas'!#REF!</xm:f>
            <x14:dxf>
              <font>
                <color rgb="FF9C0006"/>
              </font>
              <fill>
                <patternFill>
                  <bgColor rgb="FFFFC7CE"/>
                </patternFill>
              </fill>
            </x14:dxf>
          </x14:cfRule>
          <xm:sqref>AR47</xm:sqref>
        </x14:conditionalFormatting>
        <x14:conditionalFormatting xmlns:xm="http://schemas.microsoft.com/office/excel/2006/main">
          <x14:cfRule type="cellIs" priority="35" operator="equal" id="{F5A893C6-8F62-4C7A-AE91-901E1F42ACCB}">
            <xm:f>'[CODEH 2022- corregida 22-12-2021.xlsx]Listas'!#REF!</xm:f>
            <x14:dxf>
              <font>
                <color rgb="FF9C0006"/>
              </font>
              <fill>
                <patternFill>
                  <bgColor rgb="FFFFC7CE"/>
                </patternFill>
              </fill>
            </x14:dxf>
          </x14:cfRule>
          <xm:sqref>T42</xm:sqref>
        </x14:conditionalFormatting>
        <x14:conditionalFormatting xmlns:xm="http://schemas.microsoft.com/office/excel/2006/main">
          <x14:cfRule type="cellIs" priority="6" operator="equal" id="{754CEA69-48B9-4AEE-98F9-F3A46C16DB36}">
            <xm:f>'[CODEH 2022- corregida 22-12-2021.xlsx]Listas'!#REF!</xm:f>
            <x14:dxf>
              <font>
                <color rgb="FF9C0006"/>
              </font>
              <fill>
                <patternFill>
                  <bgColor rgb="FFFFC7CE"/>
                </patternFill>
              </fill>
            </x14:dxf>
          </x14:cfRule>
          <xm:sqref>T46</xm:sqref>
        </x14:conditionalFormatting>
        <x14:conditionalFormatting xmlns:xm="http://schemas.microsoft.com/office/excel/2006/main">
          <x14:cfRule type="cellIs" priority="4" operator="equal" id="{8195EEC1-BD03-427A-9BC6-6C15A13718EA}">
            <xm:f>'[CODEH 2022- corregida 22-12-2021.xlsx]Listas'!#REF!</xm:f>
            <x14:dxf>
              <font>
                <color rgb="FF9C0006"/>
              </font>
              <fill>
                <patternFill>
                  <bgColor rgb="FFFFC7CE"/>
                </patternFill>
              </fill>
            </x14:dxf>
          </x14:cfRule>
          <xm:sqref>AP46</xm:sqref>
        </x14:conditionalFormatting>
        <x14:conditionalFormatting xmlns:xm="http://schemas.microsoft.com/office/excel/2006/main">
          <x14:cfRule type="cellIs" priority="5" operator="equal" id="{782AEA1A-3EDF-4C7C-8B7A-1B225FC14B7B}">
            <xm:f>'[CODEH 2022- corregida 22-12-2021.xlsx]Listas'!#REF!</xm:f>
            <x14:dxf>
              <font>
                <color rgb="FF9C0006"/>
              </font>
              <fill>
                <patternFill>
                  <bgColor rgb="FFFFC7CE"/>
                </patternFill>
              </fill>
            </x14:dxf>
          </x14:cfRule>
          <xm:sqref>AM46</xm:sqref>
        </x14:conditionalFormatting>
        <x14:conditionalFormatting xmlns:xm="http://schemas.microsoft.com/office/excel/2006/main">
          <x14:cfRule type="cellIs" priority="3" operator="equal" id="{1C2B862D-EE78-496C-9CE8-827AD0BD5130}">
            <xm:f>'[CODEH 2022- corregida 22-12-2021.xlsx]Listas'!#REF!</xm:f>
            <x14:dxf>
              <font>
                <color rgb="FF9C0006"/>
              </font>
              <fill>
                <patternFill>
                  <bgColor rgb="FFFFC7CE"/>
                </patternFill>
              </fill>
            </x14:dxf>
          </x14:cfRule>
          <xm:sqref>AR46</xm:sqref>
        </x14:conditionalFormatting>
        <x14:conditionalFormatting xmlns:xm="http://schemas.microsoft.com/office/excel/2006/main">
          <x14:cfRule type="cellIs" priority="1" operator="equal" id="{60899D35-7AC6-4542-8138-96C30D45BB23}">
            <xm:f>'[CODEH 2022- corregida 22-12-2021.xlsx]Listas'!#REF!</xm:f>
            <x14:dxf>
              <font>
                <color rgb="FF9C0006"/>
              </font>
              <fill>
                <patternFill>
                  <bgColor rgb="FFFFC7CE"/>
                </patternFill>
              </fill>
            </x14:dxf>
          </x14:cfRule>
          <xm:sqref>AP48</xm:sqref>
        </x14:conditionalFormatting>
        <x14:conditionalFormatting xmlns:xm="http://schemas.microsoft.com/office/excel/2006/main">
          <x14:cfRule type="cellIs" priority="2" operator="equal" id="{DFC83004-2FCD-4B2E-A021-FC81B61D270F}">
            <xm:f>'[CODEH 2022- corregida 22-12-2021.xlsx]Listas'!#REF!</xm:f>
            <x14:dxf>
              <font>
                <color rgb="FF9C0006"/>
              </font>
              <fill>
                <patternFill>
                  <bgColor rgb="FFFFC7CE"/>
                </patternFill>
              </fill>
            </x14:dxf>
          </x14:cfRule>
          <xm:sqref>AM48</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'G:\Planeacion Sectorial\2017\[SG FT 043 Identificación y Seguimiento a los Riesgos Institucionales_v3.xlsx]Listas'!#REF!</xm:f>
          </x14:formula1>
          <xm:sqref>AQ12 AQ14 AQ26:AQ27 AQ32 AQ37 AQ46:AQ48</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BM25"/>
  <sheetViews>
    <sheetView showGridLines="0" tabSelected="1" showRuler="0" showWhiteSpace="0" topLeftCell="A19" zoomScale="106" zoomScaleNormal="106" zoomScaleSheetLayoutView="110" workbookViewId="0">
      <selection activeCell="CC21" sqref="CC21"/>
    </sheetView>
  </sheetViews>
  <sheetFormatPr baseColWidth="10" defaultColWidth="11.42578125" defaultRowHeight="14.25" x14ac:dyDescent="0.2"/>
  <cols>
    <col min="1" max="1" width="11.42578125" style="98"/>
    <col min="2" max="2" width="28.5703125" style="98" customWidth="1"/>
    <col min="3" max="4" width="18.42578125" style="98" customWidth="1"/>
    <col min="5" max="5" width="17.5703125" style="98" customWidth="1"/>
    <col min="6" max="6" width="19.5703125" style="98" customWidth="1"/>
    <col min="7" max="7" width="25.42578125" style="98" customWidth="1"/>
    <col min="8" max="8" width="19" style="98" customWidth="1"/>
    <col min="9" max="9" width="25.7109375" style="98" customWidth="1"/>
    <col min="10" max="10" width="12.7109375" style="98" hidden="1" customWidth="1"/>
    <col min="11" max="11" width="0" style="98" hidden="1" customWidth="1"/>
    <col min="12" max="13" width="11.42578125" style="98"/>
    <col min="14" max="14" width="14.85546875" style="98" customWidth="1"/>
    <col min="15" max="17" width="26.7109375" style="98" customWidth="1"/>
    <col min="18" max="18" width="12.140625" style="98" customWidth="1"/>
    <col min="19" max="19" width="11.140625" style="98" customWidth="1"/>
    <col min="20" max="20" width="13.85546875" style="98" customWidth="1"/>
    <col min="21" max="21" width="17.7109375" style="98" hidden="1" customWidth="1"/>
    <col min="22" max="22" width="6" style="98" customWidth="1"/>
    <col min="23" max="23" width="17.85546875" style="98" customWidth="1"/>
    <col min="24" max="24" width="47.5703125" style="98" customWidth="1"/>
    <col min="25" max="25" width="21.140625" style="98" customWidth="1"/>
    <col min="26" max="26" width="17" style="98" customWidth="1"/>
    <col min="27" max="27" width="25" style="98" customWidth="1"/>
    <col min="28" max="28" width="16.5703125" style="98" customWidth="1"/>
    <col min="29" max="29" width="11.140625" style="98" customWidth="1"/>
    <col min="30" max="30" width="14.140625" style="98" customWidth="1"/>
    <col min="31" max="32" width="17" style="98" customWidth="1"/>
    <col min="33" max="38" width="23.7109375" style="98" customWidth="1"/>
    <col min="39" max="39" width="9.42578125" style="98" customWidth="1"/>
    <col min="40" max="40" width="17.140625" style="98" customWidth="1"/>
    <col min="41" max="41" width="15.7109375" style="98" customWidth="1"/>
    <col min="42" max="42" width="7.28515625" style="98" customWidth="1"/>
    <col min="43" max="43" width="15.28515625" style="98" customWidth="1"/>
    <col min="44" max="44" width="21" style="98" customWidth="1"/>
    <col min="45" max="45" width="32.85546875" style="98" customWidth="1"/>
    <col min="46" max="46" width="25.85546875" style="98" customWidth="1"/>
    <col min="47" max="47" width="14.5703125" style="98" customWidth="1"/>
    <col min="48" max="48" width="16.28515625" style="98" customWidth="1"/>
    <col min="49" max="49" width="15.140625" style="98" customWidth="1"/>
    <col min="50" max="50" width="11.42578125" style="98"/>
    <col min="51" max="51" width="15.140625" style="98" customWidth="1"/>
    <col min="52" max="55" width="26.42578125" style="98" customWidth="1"/>
    <col min="56" max="56" width="15.5703125" style="98" customWidth="1"/>
    <col min="57" max="16384" width="11.42578125" style="98"/>
  </cols>
  <sheetData>
    <row r="1" spans="1:65" customFormat="1" ht="26.25" customHeight="1" x14ac:dyDescent="0.25">
      <c r="A1" s="186"/>
      <c r="B1" s="185"/>
      <c r="C1" s="519" t="s">
        <v>695</v>
      </c>
      <c r="D1" s="519"/>
      <c r="E1" s="519"/>
      <c r="F1" s="519"/>
      <c r="G1" s="519"/>
      <c r="H1" s="179" t="s">
        <v>694</v>
      </c>
      <c r="I1" s="182" t="s">
        <v>693</v>
      </c>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row>
    <row r="2" spans="1:65" customFormat="1" ht="22.5" customHeight="1" x14ac:dyDescent="0.25">
      <c r="A2" s="184"/>
      <c r="B2" s="183"/>
      <c r="C2" s="520" t="s">
        <v>692</v>
      </c>
      <c r="D2" s="521"/>
      <c r="E2" s="521"/>
      <c r="F2" s="521"/>
      <c r="G2" s="522"/>
      <c r="H2" s="179" t="s">
        <v>691</v>
      </c>
      <c r="I2" s="182">
        <v>1</v>
      </c>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row>
    <row r="3" spans="1:65" customFormat="1" ht="22.5" customHeight="1" x14ac:dyDescent="0.25">
      <c r="A3" s="181"/>
      <c r="B3" s="180"/>
      <c r="C3" s="523"/>
      <c r="D3" s="524"/>
      <c r="E3" s="524"/>
      <c r="F3" s="524"/>
      <c r="G3" s="525"/>
      <c r="H3" s="179" t="s">
        <v>690</v>
      </c>
      <c r="I3" s="178">
        <v>44120</v>
      </c>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row>
    <row r="4" spans="1:65" s="173" customFormat="1" ht="49.5" customHeight="1" x14ac:dyDescent="0.2">
      <c r="N4" s="176"/>
      <c r="X4" s="526"/>
      <c r="Y4" s="526"/>
      <c r="Z4" s="526"/>
      <c r="AA4" s="526"/>
      <c r="AB4" s="526"/>
      <c r="AC4" s="175"/>
      <c r="AD4" s="175"/>
      <c r="AE4" s="175"/>
      <c r="AF4" s="175"/>
      <c r="AG4" s="175"/>
      <c r="AH4" s="175"/>
      <c r="AI4" s="175"/>
      <c r="AJ4" s="175"/>
      <c r="AK4" s="175"/>
      <c r="AL4" s="175"/>
    </row>
    <row r="5" spans="1:65" customFormat="1" ht="51" customHeight="1" x14ac:dyDescent="0.25">
      <c r="A5" s="530" t="s">
        <v>1776</v>
      </c>
      <c r="B5" s="531"/>
      <c r="C5" s="531"/>
      <c r="D5" s="531"/>
      <c r="E5" s="531"/>
      <c r="F5" s="531"/>
      <c r="G5" s="531"/>
      <c r="H5" s="531"/>
      <c r="I5" s="531"/>
      <c r="J5" s="531"/>
      <c r="K5" s="531"/>
      <c r="L5" s="531"/>
      <c r="M5" s="531"/>
      <c r="N5" s="531"/>
      <c r="O5" s="531"/>
      <c r="P5" s="531"/>
      <c r="Q5" s="531"/>
      <c r="R5" s="531"/>
      <c r="S5" s="531"/>
      <c r="T5" s="531"/>
      <c r="U5" s="531"/>
      <c r="V5" s="531"/>
      <c r="W5" s="531"/>
      <c r="X5" s="531"/>
      <c r="Y5" s="531"/>
      <c r="Z5" s="531"/>
      <c r="AA5" s="531"/>
      <c r="AB5" s="531"/>
      <c r="AC5" s="531"/>
      <c r="AD5" s="531"/>
      <c r="AE5" s="531"/>
      <c r="AF5" s="531"/>
      <c r="AG5" s="531"/>
      <c r="AH5" s="531"/>
      <c r="AI5" s="531"/>
      <c r="AJ5" s="531"/>
      <c r="AK5" s="531"/>
      <c r="AL5" s="531"/>
      <c r="AM5" s="531"/>
      <c r="AN5" s="531"/>
      <c r="AO5" s="531"/>
      <c r="AP5" s="531"/>
      <c r="AQ5" s="531"/>
      <c r="AR5" s="105"/>
      <c r="AS5" s="105"/>
      <c r="AT5" s="105"/>
      <c r="AU5" s="105"/>
      <c r="AV5" s="105"/>
      <c r="AW5" s="105"/>
      <c r="AX5" s="105"/>
      <c r="AY5" s="105"/>
      <c r="AZ5" s="105"/>
      <c r="BA5" s="105"/>
      <c r="BB5" s="105"/>
      <c r="BC5" s="105"/>
      <c r="BD5" s="105"/>
      <c r="BE5" s="105"/>
      <c r="BF5" s="105"/>
      <c r="BG5" s="105"/>
      <c r="BH5" s="105"/>
      <c r="BI5" s="105"/>
      <c r="BJ5" s="105"/>
      <c r="BK5" s="105"/>
      <c r="BL5" s="105"/>
      <c r="BM5" s="105"/>
    </row>
    <row r="6" spans="1:65" s="135" customFormat="1" ht="12.75" customHeight="1" x14ac:dyDescent="0.2">
      <c r="N6" s="172"/>
      <c r="O6" s="169"/>
      <c r="P6" s="169"/>
      <c r="Q6" s="169"/>
      <c r="R6" s="169"/>
      <c r="S6" s="169"/>
      <c r="T6" s="169"/>
      <c r="U6" s="169"/>
      <c r="V6" s="169"/>
      <c r="W6" s="169"/>
      <c r="X6" s="169"/>
      <c r="Y6" s="169"/>
      <c r="Z6" s="169"/>
      <c r="AA6" s="169"/>
      <c r="AB6" s="169"/>
      <c r="AC6" s="169"/>
      <c r="AD6" s="169"/>
      <c r="AE6" s="169"/>
      <c r="AF6" s="169"/>
      <c r="AG6" s="169"/>
      <c r="AH6" s="169"/>
      <c r="AI6" s="169"/>
      <c r="AJ6" s="169"/>
      <c r="AK6" s="169"/>
      <c r="AL6" s="169"/>
      <c r="AM6" s="538" t="s">
        <v>688</v>
      </c>
      <c r="AN6" s="539"/>
      <c r="AO6" s="539"/>
      <c r="AP6" s="539"/>
      <c r="AQ6" s="540"/>
      <c r="AR6" s="169"/>
    </row>
    <row r="7" spans="1:65" ht="15.75" customHeight="1" x14ac:dyDescent="0.2">
      <c r="A7" s="532" t="s">
        <v>687</v>
      </c>
      <c r="B7" s="533"/>
      <c r="C7" s="533"/>
      <c r="D7" s="533"/>
      <c r="E7" s="533"/>
      <c r="F7" s="533"/>
      <c r="G7" s="533"/>
      <c r="H7" s="533"/>
      <c r="I7" s="533"/>
      <c r="J7" s="533"/>
      <c r="K7" s="533"/>
      <c r="L7" s="533"/>
      <c r="M7" s="533"/>
      <c r="N7" s="533"/>
      <c r="O7" s="534"/>
      <c r="P7" s="170"/>
      <c r="Q7" s="170"/>
      <c r="R7" s="519" t="s">
        <v>686</v>
      </c>
      <c r="S7" s="519"/>
      <c r="T7" s="519"/>
      <c r="U7" s="519"/>
      <c r="V7" s="519"/>
      <c r="W7" s="519"/>
      <c r="X7" s="169"/>
      <c r="Y7" s="169"/>
      <c r="Z7" s="169"/>
      <c r="AA7" s="169"/>
      <c r="AB7" s="169"/>
      <c r="AC7" s="169"/>
      <c r="AD7" s="169"/>
      <c r="AE7" s="169"/>
      <c r="AF7" s="169"/>
      <c r="AG7" s="169"/>
      <c r="AH7" s="169"/>
      <c r="AI7" s="169"/>
      <c r="AJ7" s="169"/>
      <c r="AK7" s="169"/>
      <c r="AL7" s="169"/>
      <c r="AM7" s="541"/>
      <c r="AN7" s="542"/>
      <c r="AO7" s="542"/>
      <c r="AP7" s="542"/>
      <c r="AQ7" s="543"/>
      <c r="AR7" s="169"/>
    </row>
    <row r="8" spans="1:65" ht="29.25" customHeight="1" x14ac:dyDescent="0.2">
      <c r="A8" s="535"/>
      <c r="B8" s="536"/>
      <c r="C8" s="536"/>
      <c r="D8" s="536"/>
      <c r="E8" s="536"/>
      <c r="F8" s="536"/>
      <c r="G8" s="536"/>
      <c r="H8" s="536"/>
      <c r="I8" s="536"/>
      <c r="J8" s="536"/>
      <c r="K8" s="536"/>
      <c r="L8" s="536"/>
      <c r="M8" s="536"/>
      <c r="N8" s="536"/>
      <c r="O8" s="537"/>
      <c r="P8" s="168"/>
      <c r="Q8" s="168"/>
      <c r="R8" s="519"/>
      <c r="S8" s="519"/>
      <c r="T8" s="519"/>
      <c r="U8" s="519"/>
      <c r="V8" s="519"/>
      <c r="W8" s="519"/>
      <c r="X8" s="925" t="s">
        <v>685</v>
      </c>
      <c r="Y8" s="926"/>
      <c r="Z8" s="926"/>
      <c r="AA8" s="926"/>
      <c r="AB8" s="926"/>
      <c r="AC8" s="926"/>
      <c r="AD8" s="926"/>
      <c r="AE8" s="926"/>
      <c r="AF8" s="926"/>
      <c r="AG8" s="926"/>
      <c r="AH8" s="926"/>
      <c r="AI8" s="926"/>
      <c r="AJ8" s="926"/>
      <c r="AK8" s="926"/>
      <c r="AL8" s="927"/>
      <c r="AM8" s="544"/>
      <c r="AN8" s="545"/>
      <c r="AO8" s="545"/>
      <c r="AP8" s="545"/>
      <c r="AQ8" s="546"/>
    </row>
    <row r="9" spans="1:65" ht="37.5" customHeight="1" x14ac:dyDescent="0.2">
      <c r="A9" s="550" t="s">
        <v>684</v>
      </c>
      <c r="B9" s="547" t="s">
        <v>683</v>
      </c>
      <c r="C9" s="547" t="s">
        <v>682</v>
      </c>
      <c r="D9" s="547" t="s">
        <v>681</v>
      </c>
      <c r="E9" s="547" t="s">
        <v>680</v>
      </c>
      <c r="F9" s="550" t="s">
        <v>679</v>
      </c>
      <c r="G9" s="547" t="s">
        <v>678</v>
      </c>
      <c r="H9" s="547" t="s">
        <v>677</v>
      </c>
      <c r="I9" s="547" t="s">
        <v>676</v>
      </c>
      <c r="J9" s="547" t="s">
        <v>675</v>
      </c>
      <c r="K9" s="547" t="s">
        <v>674</v>
      </c>
      <c r="L9" s="547" t="s">
        <v>673</v>
      </c>
      <c r="M9" s="553" t="s">
        <v>672</v>
      </c>
      <c r="N9" s="554"/>
      <c r="O9" s="167"/>
      <c r="P9" s="166"/>
      <c r="Q9" s="166"/>
      <c r="R9" s="549" t="s">
        <v>91</v>
      </c>
      <c r="S9" s="166"/>
      <c r="T9" s="549" t="s">
        <v>93</v>
      </c>
      <c r="U9" s="190"/>
      <c r="V9" s="549" t="s">
        <v>32</v>
      </c>
      <c r="W9" s="403"/>
      <c r="X9" s="550" t="s">
        <v>670</v>
      </c>
      <c r="Y9" s="928" t="s">
        <v>1686</v>
      </c>
      <c r="Z9" s="929"/>
      <c r="AA9" s="929"/>
      <c r="AB9" s="929"/>
      <c r="AC9" s="929"/>
      <c r="AD9" s="929"/>
      <c r="AE9" s="929"/>
      <c r="AF9" s="929"/>
      <c r="AG9" s="929"/>
      <c r="AH9" s="929"/>
      <c r="AI9" s="929"/>
      <c r="AJ9" s="929"/>
      <c r="AK9" s="929"/>
      <c r="AL9" s="930"/>
      <c r="AM9" s="511" t="s">
        <v>91</v>
      </c>
      <c r="AN9" s="165"/>
      <c r="AO9" s="165"/>
      <c r="AP9" s="511" t="s">
        <v>93</v>
      </c>
      <c r="AQ9" s="509" t="s">
        <v>668</v>
      </c>
    </row>
    <row r="10" spans="1:65" ht="47.25" customHeight="1" thickBot="1" x14ac:dyDescent="0.25">
      <c r="A10" s="550"/>
      <c r="B10" s="548"/>
      <c r="C10" s="548"/>
      <c r="D10" s="548"/>
      <c r="E10" s="548"/>
      <c r="F10" s="550"/>
      <c r="G10" s="548"/>
      <c r="H10" s="548"/>
      <c r="I10" s="548"/>
      <c r="J10" s="548"/>
      <c r="K10" s="548"/>
      <c r="L10" s="548"/>
      <c r="M10" s="164" t="s">
        <v>667</v>
      </c>
      <c r="N10" s="164" t="s">
        <v>666</v>
      </c>
      <c r="O10" s="163" t="s">
        <v>665</v>
      </c>
      <c r="P10" s="163" t="s">
        <v>664</v>
      </c>
      <c r="Q10" s="163" t="s">
        <v>663</v>
      </c>
      <c r="R10" s="512"/>
      <c r="S10" s="161" t="s">
        <v>32</v>
      </c>
      <c r="T10" s="512"/>
      <c r="U10" s="191" t="s">
        <v>32</v>
      </c>
      <c r="V10" s="512"/>
      <c r="W10" s="161" t="s">
        <v>671</v>
      </c>
      <c r="X10" s="550"/>
      <c r="Y10" s="162" t="s">
        <v>1687</v>
      </c>
      <c r="Z10" s="162" t="s">
        <v>660</v>
      </c>
      <c r="AA10" s="162" t="s">
        <v>1688</v>
      </c>
      <c r="AB10" s="162" t="s">
        <v>660</v>
      </c>
      <c r="AC10" s="162" t="s">
        <v>1689</v>
      </c>
      <c r="AD10" s="162" t="s">
        <v>1369</v>
      </c>
      <c r="AE10" s="162" t="s">
        <v>658</v>
      </c>
      <c r="AF10" s="162" t="s">
        <v>657</v>
      </c>
      <c r="AG10" s="162" t="s">
        <v>656</v>
      </c>
      <c r="AH10" s="162" t="s">
        <v>662</v>
      </c>
      <c r="AI10" s="162" t="s">
        <v>660</v>
      </c>
      <c r="AJ10" s="162" t="s">
        <v>661</v>
      </c>
      <c r="AK10" s="162" t="s">
        <v>660</v>
      </c>
      <c r="AL10" s="162" t="s">
        <v>659</v>
      </c>
      <c r="AM10" s="512"/>
      <c r="AN10" s="161" t="s">
        <v>32</v>
      </c>
      <c r="AO10" s="161" t="s">
        <v>32</v>
      </c>
      <c r="AP10" s="512"/>
      <c r="AQ10" s="510"/>
      <c r="AR10" s="507" t="s">
        <v>655</v>
      </c>
      <c r="AS10" s="507" t="s">
        <v>654</v>
      </c>
      <c r="AT10" s="508" t="s">
        <v>653</v>
      </c>
      <c r="AU10" s="507" t="s">
        <v>652</v>
      </c>
      <c r="AV10" s="507" t="s">
        <v>651</v>
      </c>
      <c r="AW10" s="507" t="s">
        <v>650</v>
      </c>
      <c r="AX10" s="507" t="s">
        <v>649</v>
      </c>
      <c r="AY10" s="507" t="s">
        <v>648</v>
      </c>
      <c r="AZ10" s="507" t="s">
        <v>647</v>
      </c>
      <c r="BA10" s="160" t="s">
        <v>646</v>
      </c>
      <c r="BB10" s="160" t="s">
        <v>645</v>
      </c>
      <c r="BC10" s="160" t="s">
        <v>644</v>
      </c>
      <c r="BD10" s="507" t="s">
        <v>643</v>
      </c>
      <c r="BH10" s="119"/>
    </row>
    <row r="11" spans="1:65" ht="0.75" hidden="1" customHeight="1" x14ac:dyDescent="0.2">
      <c r="N11" s="159"/>
      <c r="O11" s="158"/>
      <c r="P11" s="158"/>
      <c r="Q11" s="158"/>
      <c r="R11" s="154"/>
      <c r="S11" s="322"/>
      <c r="T11" s="153"/>
      <c r="U11" s="323"/>
      <c r="V11" s="323"/>
      <c r="W11" s="153"/>
      <c r="X11" s="324"/>
      <c r="Y11" s="404"/>
      <c r="Z11" s="325"/>
      <c r="AA11" s="325"/>
      <c r="AB11" s="325"/>
      <c r="AC11" s="325"/>
      <c r="AD11" s="325"/>
      <c r="AE11" s="326"/>
      <c r="AF11" s="326"/>
      <c r="AG11" s="326"/>
      <c r="AH11" s="326"/>
      <c r="AI11" s="326"/>
      <c r="AJ11" s="326"/>
      <c r="AK11" s="326"/>
      <c r="AL11" s="326"/>
      <c r="AM11" s="322"/>
      <c r="AN11" s="322"/>
      <c r="AO11" s="322"/>
      <c r="AP11" s="323"/>
      <c r="AQ11" s="327"/>
      <c r="AR11" s="508"/>
      <c r="AS11" s="949"/>
      <c r="AT11" s="950"/>
      <c r="AU11" s="949"/>
      <c r="AV11" s="949"/>
      <c r="AW11" s="949"/>
      <c r="AX11" s="949"/>
      <c r="AY11" s="949"/>
      <c r="AZ11" s="508"/>
      <c r="BA11" s="151"/>
      <c r="BB11" s="405"/>
      <c r="BC11" s="151"/>
      <c r="BD11" s="508"/>
      <c r="BH11" s="119"/>
    </row>
    <row r="12" spans="1:65" s="118" customFormat="1" ht="124.5" customHeight="1" x14ac:dyDescent="0.2">
      <c r="A12" s="931">
        <v>1</v>
      </c>
      <c r="B12" s="934" t="s">
        <v>1690</v>
      </c>
      <c r="C12" s="934" t="s">
        <v>214</v>
      </c>
      <c r="D12" s="937" t="s">
        <v>1691</v>
      </c>
      <c r="E12" s="937" t="s">
        <v>1692</v>
      </c>
      <c r="F12" s="940" t="s">
        <v>1693</v>
      </c>
      <c r="G12" s="943" t="s">
        <v>1694</v>
      </c>
      <c r="H12" s="934" t="s">
        <v>2</v>
      </c>
      <c r="I12" s="946" t="s">
        <v>723</v>
      </c>
      <c r="J12" s="1012"/>
      <c r="K12" s="1013"/>
      <c r="L12" s="934" t="s">
        <v>289</v>
      </c>
      <c r="M12" s="1001" t="s">
        <v>1695</v>
      </c>
      <c r="N12" s="1001" t="s">
        <v>1696</v>
      </c>
      <c r="O12" s="1001" t="s">
        <v>290</v>
      </c>
      <c r="P12" s="1001" t="s">
        <v>376</v>
      </c>
      <c r="Q12" s="1001" t="s">
        <v>1697</v>
      </c>
      <c r="R12" s="974" t="s">
        <v>288</v>
      </c>
      <c r="S12" s="1004">
        <v>0.6</v>
      </c>
      <c r="T12" s="1006" t="s">
        <v>742</v>
      </c>
      <c r="U12" s="406" t="e">
        <f>VLOOKUP(Selección1,#REF!,2,FALSE)</f>
        <v>#REF!</v>
      </c>
      <c r="V12" s="1009">
        <v>0.8</v>
      </c>
      <c r="W12" s="983" t="s">
        <v>1698</v>
      </c>
      <c r="X12" s="986" t="s">
        <v>1699</v>
      </c>
      <c r="Y12" s="954" t="s">
        <v>1378</v>
      </c>
      <c r="Z12" s="988">
        <v>0.95</v>
      </c>
      <c r="AA12" s="957" t="s">
        <v>1379</v>
      </c>
      <c r="AB12" s="988">
        <v>1</v>
      </c>
      <c r="AC12" s="957" t="s">
        <v>1378</v>
      </c>
      <c r="AD12" s="957" t="s">
        <v>1379</v>
      </c>
      <c r="AE12" s="980" t="s">
        <v>276</v>
      </c>
      <c r="AF12" s="980" t="s">
        <v>317</v>
      </c>
      <c r="AG12" s="957" t="s">
        <v>274</v>
      </c>
      <c r="AH12" s="194" t="s">
        <v>279</v>
      </c>
      <c r="AI12" s="194" t="s">
        <v>279</v>
      </c>
      <c r="AJ12" s="194" t="s">
        <v>279</v>
      </c>
      <c r="AK12" s="194" t="s">
        <v>279</v>
      </c>
      <c r="AL12" s="194" t="s">
        <v>279</v>
      </c>
      <c r="AM12" s="982" t="s">
        <v>288</v>
      </c>
      <c r="AN12" s="965">
        <v>0.6</v>
      </c>
      <c r="AO12" s="965">
        <v>0.6</v>
      </c>
      <c r="AP12" s="968" t="s">
        <v>742</v>
      </c>
      <c r="AQ12" s="971" t="s">
        <v>110</v>
      </c>
      <c r="AR12" s="974" t="s">
        <v>494</v>
      </c>
      <c r="AS12" s="407" t="s">
        <v>1700</v>
      </c>
      <c r="AT12" s="408" t="s">
        <v>1701</v>
      </c>
      <c r="AU12" s="1085">
        <v>1</v>
      </c>
      <c r="AV12" s="409" t="s">
        <v>1702</v>
      </c>
      <c r="AW12" s="409" t="s">
        <v>160</v>
      </c>
      <c r="AX12" s="410">
        <v>44599</v>
      </c>
      <c r="AY12" s="411">
        <v>44742</v>
      </c>
      <c r="AZ12" s="977" t="s">
        <v>1703</v>
      </c>
      <c r="BA12" s="992" t="s">
        <v>1704</v>
      </c>
      <c r="BB12" s="995" t="s">
        <v>214</v>
      </c>
      <c r="BC12" s="998" t="s">
        <v>390</v>
      </c>
      <c r="BD12" s="951"/>
      <c r="BH12" s="119"/>
    </row>
    <row r="13" spans="1:65" s="118" customFormat="1" ht="73.5" customHeight="1" x14ac:dyDescent="0.2">
      <c r="A13" s="932"/>
      <c r="B13" s="935"/>
      <c r="C13" s="935"/>
      <c r="D13" s="938"/>
      <c r="E13" s="938"/>
      <c r="F13" s="941"/>
      <c r="G13" s="944"/>
      <c r="H13" s="935"/>
      <c r="I13" s="947"/>
      <c r="J13" s="1012"/>
      <c r="K13" s="1013"/>
      <c r="L13" s="935"/>
      <c r="M13" s="1002"/>
      <c r="N13" s="1002"/>
      <c r="O13" s="1002"/>
      <c r="P13" s="1002"/>
      <c r="Q13" s="1002"/>
      <c r="R13" s="975"/>
      <c r="S13" s="975"/>
      <c r="T13" s="1007"/>
      <c r="U13" s="406"/>
      <c r="V13" s="1010"/>
      <c r="W13" s="984"/>
      <c r="X13" s="987"/>
      <c r="Y13" s="956"/>
      <c r="Z13" s="959"/>
      <c r="AA13" s="959"/>
      <c r="AB13" s="959"/>
      <c r="AC13" s="959"/>
      <c r="AD13" s="958"/>
      <c r="AE13" s="981"/>
      <c r="AF13" s="981"/>
      <c r="AG13" s="959"/>
      <c r="AH13" s="194" t="s">
        <v>279</v>
      </c>
      <c r="AI13" s="194" t="s">
        <v>279</v>
      </c>
      <c r="AJ13" s="194" t="s">
        <v>279</v>
      </c>
      <c r="AK13" s="194" t="s">
        <v>279</v>
      </c>
      <c r="AL13" s="194" t="s">
        <v>279</v>
      </c>
      <c r="AM13" s="966"/>
      <c r="AN13" s="966"/>
      <c r="AO13" s="966"/>
      <c r="AP13" s="969"/>
      <c r="AQ13" s="972"/>
      <c r="AR13" s="975"/>
      <c r="AS13" s="407" t="s">
        <v>1705</v>
      </c>
      <c r="AT13" s="409" t="s">
        <v>1706</v>
      </c>
      <c r="AU13" s="1085">
        <v>1</v>
      </c>
      <c r="AV13" s="409" t="s">
        <v>1702</v>
      </c>
      <c r="AW13" s="409" t="s">
        <v>160</v>
      </c>
      <c r="AX13" s="410">
        <v>44599</v>
      </c>
      <c r="AY13" s="411">
        <v>44742</v>
      </c>
      <c r="AZ13" s="978"/>
      <c r="BA13" s="993"/>
      <c r="BB13" s="996"/>
      <c r="BC13" s="999"/>
      <c r="BD13" s="952"/>
      <c r="BH13" s="119"/>
    </row>
    <row r="14" spans="1:65" ht="150" customHeight="1" x14ac:dyDescent="0.2">
      <c r="A14" s="932"/>
      <c r="B14" s="935"/>
      <c r="C14" s="935"/>
      <c r="D14" s="938"/>
      <c r="E14" s="938"/>
      <c r="F14" s="941"/>
      <c r="G14" s="944"/>
      <c r="H14" s="935"/>
      <c r="I14" s="947"/>
      <c r="J14" s="1012"/>
      <c r="K14" s="1013"/>
      <c r="L14" s="935"/>
      <c r="M14" s="1002"/>
      <c r="N14" s="1002"/>
      <c r="O14" s="1002"/>
      <c r="P14" s="1002"/>
      <c r="Q14" s="1002"/>
      <c r="R14" s="975"/>
      <c r="S14" s="975"/>
      <c r="T14" s="1007"/>
      <c r="U14" s="406"/>
      <c r="V14" s="1010"/>
      <c r="W14" s="984"/>
      <c r="X14" s="412" t="s">
        <v>1707</v>
      </c>
      <c r="Y14" s="193" t="s">
        <v>1379</v>
      </c>
      <c r="Z14" s="216">
        <v>0.98</v>
      </c>
      <c r="AA14" s="194" t="s">
        <v>1379</v>
      </c>
      <c r="AB14" s="216">
        <v>1</v>
      </c>
      <c r="AC14" s="194" t="s">
        <v>1379</v>
      </c>
      <c r="AD14" s="958"/>
      <c r="AE14" s="207" t="s">
        <v>276</v>
      </c>
      <c r="AF14" s="207" t="s">
        <v>317</v>
      </c>
      <c r="AG14" s="194" t="s">
        <v>274</v>
      </c>
      <c r="AH14" s="194" t="s">
        <v>279</v>
      </c>
      <c r="AI14" s="194" t="s">
        <v>279</v>
      </c>
      <c r="AJ14" s="194" t="s">
        <v>279</v>
      </c>
      <c r="AK14" s="194" t="s">
        <v>279</v>
      </c>
      <c r="AL14" s="194" t="s">
        <v>279</v>
      </c>
      <c r="AM14" s="966"/>
      <c r="AN14" s="966"/>
      <c r="AO14" s="966"/>
      <c r="AP14" s="969"/>
      <c r="AQ14" s="972"/>
      <c r="AR14" s="975"/>
      <c r="AS14" s="413" t="s">
        <v>1708</v>
      </c>
      <c r="AT14" s="414" t="s">
        <v>1701</v>
      </c>
      <c r="AU14" s="1086">
        <v>1</v>
      </c>
      <c r="AV14" s="415" t="s">
        <v>1709</v>
      </c>
      <c r="AW14" s="415" t="s">
        <v>160</v>
      </c>
      <c r="AX14" s="416">
        <v>44594</v>
      </c>
      <c r="AY14" s="417">
        <v>44742</v>
      </c>
      <c r="AZ14" s="978"/>
      <c r="BA14" s="993"/>
      <c r="BB14" s="996"/>
      <c r="BC14" s="999"/>
      <c r="BD14" s="952"/>
    </row>
    <row r="15" spans="1:65" ht="140.25" customHeight="1" thickBot="1" x14ac:dyDescent="0.25">
      <c r="A15" s="933"/>
      <c r="B15" s="936"/>
      <c r="C15" s="936"/>
      <c r="D15" s="939"/>
      <c r="E15" s="939"/>
      <c r="F15" s="942"/>
      <c r="G15" s="945"/>
      <c r="H15" s="936"/>
      <c r="I15" s="948"/>
      <c r="J15" s="418"/>
      <c r="K15" s="419"/>
      <c r="L15" s="936"/>
      <c r="M15" s="976"/>
      <c r="N15" s="976"/>
      <c r="O15" s="976"/>
      <c r="P15" s="976"/>
      <c r="Q15" s="976"/>
      <c r="R15" s="1003"/>
      <c r="S15" s="1005"/>
      <c r="T15" s="1008"/>
      <c r="U15" s="420"/>
      <c r="V15" s="1011"/>
      <c r="W15" s="985"/>
      <c r="X15" s="412" t="s">
        <v>1710</v>
      </c>
      <c r="Y15" s="193" t="s">
        <v>1378</v>
      </c>
      <c r="Z15" s="216">
        <v>0.95</v>
      </c>
      <c r="AA15" s="194" t="s">
        <v>1379</v>
      </c>
      <c r="AB15" s="216">
        <v>1</v>
      </c>
      <c r="AC15" s="194" t="s">
        <v>1379</v>
      </c>
      <c r="AD15" s="959"/>
      <c r="AE15" s="207" t="s">
        <v>276</v>
      </c>
      <c r="AF15" s="207" t="s">
        <v>317</v>
      </c>
      <c r="AG15" s="194" t="s">
        <v>440</v>
      </c>
      <c r="AH15" s="194" t="s">
        <v>279</v>
      </c>
      <c r="AI15" s="194" t="s">
        <v>279</v>
      </c>
      <c r="AJ15" s="194" t="s">
        <v>279</v>
      </c>
      <c r="AK15" s="194" t="s">
        <v>279</v>
      </c>
      <c r="AL15" s="194" t="s">
        <v>279</v>
      </c>
      <c r="AM15" s="967"/>
      <c r="AN15" s="967"/>
      <c r="AO15" s="967"/>
      <c r="AP15" s="970"/>
      <c r="AQ15" s="973"/>
      <c r="AR15" s="976"/>
      <c r="AS15" s="421" t="s">
        <v>1711</v>
      </c>
      <c r="AT15" s="422" t="s">
        <v>1712</v>
      </c>
      <c r="AU15" s="1087">
        <v>1</v>
      </c>
      <c r="AV15" s="423" t="s">
        <v>1713</v>
      </c>
      <c r="AW15" s="423" t="s">
        <v>156</v>
      </c>
      <c r="AX15" s="424">
        <v>44594</v>
      </c>
      <c r="AY15" s="425">
        <v>44742</v>
      </c>
      <c r="AZ15" s="979"/>
      <c r="BA15" s="994"/>
      <c r="BB15" s="997"/>
      <c r="BC15" s="1000"/>
      <c r="BD15" s="953"/>
    </row>
    <row r="16" spans="1:65" s="118" customFormat="1" ht="165" customHeight="1" x14ac:dyDescent="0.2">
      <c r="A16" s="954">
        <v>2</v>
      </c>
      <c r="B16" s="957" t="s">
        <v>1690</v>
      </c>
      <c r="C16" s="957" t="s">
        <v>214</v>
      </c>
      <c r="D16" s="960" t="s">
        <v>382</v>
      </c>
      <c r="E16" s="963" t="s">
        <v>1692</v>
      </c>
      <c r="F16" s="964" t="s">
        <v>1714</v>
      </c>
      <c r="G16" s="626" t="s">
        <v>1715</v>
      </c>
      <c r="H16" s="615" t="s">
        <v>3</v>
      </c>
      <c r="I16" s="615" t="s">
        <v>291</v>
      </c>
      <c r="J16" s="426"/>
      <c r="K16" s="427"/>
      <c r="L16" s="957" t="s">
        <v>289</v>
      </c>
      <c r="M16" s="989" t="s">
        <v>1716</v>
      </c>
      <c r="N16" s="989" t="s">
        <v>1717</v>
      </c>
      <c r="O16" s="982" t="s">
        <v>290</v>
      </c>
      <c r="P16" s="982" t="s">
        <v>289</v>
      </c>
      <c r="Q16" s="982" t="s">
        <v>1718</v>
      </c>
      <c r="R16" s="982" t="s">
        <v>288</v>
      </c>
      <c r="S16" s="1025">
        <v>0.6</v>
      </c>
      <c r="T16" s="1028" t="s">
        <v>287</v>
      </c>
      <c r="U16" s="428" t="e">
        <f>VLOOKUP(Selección1,#REF!,2,FALSE)</f>
        <v>#REF!</v>
      </c>
      <c r="V16" s="1025">
        <v>0.6</v>
      </c>
      <c r="W16" s="1019" t="s">
        <v>1137</v>
      </c>
      <c r="X16" s="201" t="s">
        <v>1719</v>
      </c>
      <c r="Y16" s="202" t="s">
        <v>279</v>
      </c>
      <c r="Z16" s="202" t="s">
        <v>279</v>
      </c>
      <c r="AA16" s="202" t="s">
        <v>279</v>
      </c>
      <c r="AB16" s="202" t="s">
        <v>279</v>
      </c>
      <c r="AC16" s="202" t="s">
        <v>279</v>
      </c>
      <c r="AD16" s="202" t="s">
        <v>279</v>
      </c>
      <c r="AE16" s="193" t="s">
        <v>278</v>
      </c>
      <c r="AF16" s="194">
        <v>25</v>
      </c>
      <c r="AG16" s="194" t="s">
        <v>277</v>
      </c>
      <c r="AH16" s="194">
        <v>15</v>
      </c>
      <c r="AI16" s="194">
        <f>+AF16+AH16</f>
        <v>40</v>
      </c>
      <c r="AJ16" s="207" t="s">
        <v>276</v>
      </c>
      <c r="AK16" s="207" t="s">
        <v>275</v>
      </c>
      <c r="AL16" s="194" t="s">
        <v>274</v>
      </c>
      <c r="AM16" s="982" t="s">
        <v>286</v>
      </c>
      <c r="AN16" s="965">
        <v>0.4</v>
      </c>
      <c r="AO16" s="965">
        <v>0.4</v>
      </c>
      <c r="AP16" s="968" t="s">
        <v>285</v>
      </c>
      <c r="AQ16" s="1019" t="s">
        <v>107</v>
      </c>
      <c r="AR16" s="1022" t="s">
        <v>273</v>
      </c>
      <c r="AS16" s="201" t="s">
        <v>1720</v>
      </c>
      <c r="AT16" s="24" t="s">
        <v>1721</v>
      </c>
      <c r="AU16" s="195">
        <v>1</v>
      </c>
      <c r="AV16" s="195" t="s">
        <v>1722</v>
      </c>
      <c r="AW16" s="194" t="s">
        <v>156</v>
      </c>
      <c r="AX16" s="429" t="s">
        <v>1723</v>
      </c>
      <c r="AY16" s="429" t="s">
        <v>1724</v>
      </c>
      <c r="AZ16" s="1023" t="s">
        <v>1725</v>
      </c>
      <c r="BA16" s="1023" t="s">
        <v>1704</v>
      </c>
      <c r="BB16" s="1023" t="s">
        <v>214</v>
      </c>
      <c r="BC16" s="1014" t="s">
        <v>390</v>
      </c>
      <c r="BD16" s="1014" t="s">
        <v>279</v>
      </c>
      <c r="BH16" s="119"/>
    </row>
    <row r="17" spans="1:60" s="118" customFormat="1" ht="171" customHeight="1" x14ac:dyDescent="0.2">
      <c r="A17" s="955"/>
      <c r="B17" s="958"/>
      <c r="C17" s="958"/>
      <c r="D17" s="961"/>
      <c r="E17" s="963"/>
      <c r="F17" s="964"/>
      <c r="G17" s="626"/>
      <c r="H17" s="615"/>
      <c r="I17" s="615"/>
      <c r="J17" s="426"/>
      <c r="K17" s="427"/>
      <c r="L17" s="958"/>
      <c r="M17" s="990"/>
      <c r="N17" s="990"/>
      <c r="O17" s="966"/>
      <c r="P17" s="966"/>
      <c r="Q17" s="966"/>
      <c r="R17" s="966"/>
      <c r="S17" s="1026"/>
      <c r="T17" s="1029"/>
      <c r="U17" s="428"/>
      <c r="V17" s="1026"/>
      <c r="W17" s="1020"/>
      <c r="X17" s="201" t="s">
        <v>1726</v>
      </c>
      <c r="Y17" s="202" t="s">
        <v>279</v>
      </c>
      <c r="Z17" s="202" t="s">
        <v>279</v>
      </c>
      <c r="AA17" s="202" t="s">
        <v>279</v>
      </c>
      <c r="AB17" s="202" t="s">
        <v>279</v>
      </c>
      <c r="AC17" s="202" t="s">
        <v>279</v>
      </c>
      <c r="AD17" s="202" t="s">
        <v>279</v>
      </c>
      <c r="AE17" s="193" t="s">
        <v>163</v>
      </c>
      <c r="AF17" s="194">
        <v>15</v>
      </c>
      <c r="AG17" s="194" t="s">
        <v>277</v>
      </c>
      <c r="AH17" s="194">
        <v>15</v>
      </c>
      <c r="AI17" s="194">
        <f>+AF17+AH17</f>
        <v>30</v>
      </c>
      <c r="AJ17" s="207" t="s">
        <v>276</v>
      </c>
      <c r="AK17" s="207" t="s">
        <v>275</v>
      </c>
      <c r="AL17" s="194" t="s">
        <v>274</v>
      </c>
      <c r="AM17" s="966"/>
      <c r="AN17" s="966"/>
      <c r="AO17" s="966"/>
      <c r="AP17" s="969"/>
      <c r="AQ17" s="1020"/>
      <c r="AR17" s="966"/>
      <c r="AS17" s="201" t="s">
        <v>1727</v>
      </c>
      <c r="AT17" s="24" t="s">
        <v>1728</v>
      </c>
      <c r="AU17" s="195">
        <v>1</v>
      </c>
      <c r="AV17" s="195" t="s">
        <v>1722</v>
      </c>
      <c r="AW17" s="193" t="s">
        <v>156</v>
      </c>
      <c r="AX17" s="429" t="s">
        <v>1729</v>
      </c>
      <c r="AY17" s="429" t="s">
        <v>410</v>
      </c>
      <c r="AZ17" s="958"/>
      <c r="BA17" s="958"/>
      <c r="BB17" s="958"/>
      <c r="BC17" s="955"/>
      <c r="BD17" s="955"/>
      <c r="BH17" s="119"/>
    </row>
    <row r="18" spans="1:60" s="118" customFormat="1" ht="202.5" customHeight="1" x14ac:dyDescent="0.2">
      <c r="A18" s="955"/>
      <c r="B18" s="958"/>
      <c r="C18" s="958"/>
      <c r="D18" s="961"/>
      <c r="E18" s="963"/>
      <c r="F18" s="964"/>
      <c r="G18" s="626"/>
      <c r="H18" s="615"/>
      <c r="I18" s="615"/>
      <c r="J18" s="426"/>
      <c r="K18" s="427"/>
      <c r="L18" s="958"/>
      <c r="M18" s="990"/>
      <c r="N18" s="990"/>
      <c r="O18" s="966"/>
      <c r="P18" s="966"/>
      <c r="Q18" s="966"/>
      <c r="R18" s="966"/>
      <c r="S18" s="1026"/>
      <c r="T18" s="1029"/>
      <c r="U18" s="428"/>
      <c r="V18" s="1026"/>
      <c r="W18" s="1020"/>
      <c r="X18" s="1015" t="s">
        <v>1730</v>
      </c>
      <c r="Y18" s="1017" t="s">
        <v>279</v>
      </c>
      <c r="Z18" s="1017" t="s">
        <v>279</v>
      </c>
      <c r="AA18" s="1017" t="s">
        <v>279</v>
      </c>
      <c r="AB18" s="1017" t="s">
        <v>279</v>
      </c>
      <c r="AC18" s="1017" t="s">
        <v>279</v>
      </c>
      <c r="AD18" s="1017" t="s">
        <v>279</v>
      </c>
      <c r="AE18" s="954" t="s">
        <v>278</v>
      </c>
      <c r="AF18" s="957">
        <v>25</v>
      </c>
      <c r="AG18" s="957" t="s">
        <v>277</v>
      </c>
      <c r="AH18" s="957">
        <v>15</v>
      </c>
      <c r="AI18" s="957">
        <f>+AF18+AH18</f>
        <v>40</v>
      </c>
      <c r="AJ18" s="980" t="s">
        <v>276</v>
      </c>
      <c r="AK18" s="980" t="s">
        <v>275</v>
      </c>
      <c r="AL18" s="957" t="s">
        <v>274</v>
      </c>
      <c r="AM18" s="966"/>
      <c r="AN18" s="966"/>
      <c r="AO18" s="966"/>
      <c r="AP18" s="969"/>
      <c r="AQ18" s="1020"/>
      <c r="AR18" s="966"/>
      <c r="AS18" s="201" t="s">
        <v>1731</v>
      </c>
      <c r="AT18" s="201" t="s">
        <v>1732</v>
      </c>
      <c r="AU18" s="195">
        <v>1</v>
      </c>
      <c r="AV18" s="195" t="s">
        <v>1733</v>
      </c>
      <c r="AW18" s="193" t="s">
        <v>156</v>
      </c>
      <c r="AX18" s="429" t="s">
        <v>1723</v>
      </c>
      <c r="AY18" s="429" t="s">
        <v>1724</v>
      </c>
      <c r="AZ18" s="958"/>
      <c r="BA18" s="958"/>
      <c r="BB18" s="958"/>
      <c r="BC18" s="955"/>
      <c r="BD18" s="955"/>
      <c r="BH18" s="119"/>
    </row>
    <row r="19" spans="1:60" s="118" customFormat="1" ht="122.25" customHeight="1" x14ac:dyDescent="0.2">
      <c r="A19" s="956"/>
      <c r="B19" s="959"/>
      <c r="C19" s="959"/>
      <c r="D19" s="962"/>
      <c r="E19" s="963"/>
      <c r="F19" s="964"/>
      <c r="G19" s="626"/>
      <c r="H19" s="615"/>
      <c r="I19" s="615"/>
      <c r="J19" s="426"/>
      <c r="K19" s="427"/>
      <c r="L19" s="959"/>
      <c r="M19" s="991"/>
      <c r="N19" s="991"/>
      <c r="O19" s="967"/>
      <c r="P19" s="967"/>
      <c r="Q19" s="967"/>
      <c r="R19" s="967"/>
      <c r="S19" s="1027"/>
      <c r="T19" s="1030"/>
      <c r="U19" s="428"/>
      <c r="V19" s="1027"/>
      <c r="W19" s="1021"/>
      <c r="X19" s="1016"/>
      <c r="Y19" s="1018"/>
      <c r="Z19" s="1018"/>
      <c r="AA19" s="1018"/>
      <c r="AB19" s="1018"/>
      <c r="AC19" s="1018"/>
      <c r="AD19" s="1018"/>
      <c r="AE19" s="956"/>
      <c r="AF19" s="959"/>
      <c r="AG19" s="959"/>
      <c r="AH19" s="959"/>
      <c r="AI19" s="959"/>
      <c r="AJ19" s="981"/>
      <c r="AK19" s="981"/>
      <c r="AL19" s="959"/>
      <c r="AM19" s="967"/>
      <c r="AN19" s="967"/>
      <c r="AO19" s="967"/>
      <c r="AP19" s="970"/>
      <c r="AQ19" s="1021"/>
      <c r="AR19" s="967"/>
      <c r="AS19" s="430" t="s">
        <v>1734</v>
      </c>
      <c r="AT19" s="201" t="s">
        <v>1735</v>
      </c>
      <c r="AU19" s="431">
        <v>1</v>
      </c>
      <c r="AV19" s="195" t="s">
        <v>1733</v>
      </c>
      <c r="AW19" s="193" t="s">
        <v>156</v>
      </c>
      <c r="AX19" s="429" t="s">
        <v>1736</v>
      </c>
      <c r="AY19" s="429" t="s">
        <v>1737</v>
      </c>
      <c r="AZ19" s="959"/>
      <c r="BA19" s="959"/>
      <c r="BB19" s="959"/>
      <c r="BC19" s="956"/>
      <c r="BD19" s="956"/>
      <c r="BH19" s="119"/>
    </row>
    <row r="20" spans="1:60" s="118" customFormat="1" ht="200.25" customHeight="1" x14ac:dyDescent="0.2">
      <c r="A20" s="954">
        <v>3</v>
      </c>
      <c r="B20" s="957" t="s">
        <v>1690</v>
      </c>
      <c r="C20" s="957" t="s">
        <v>214</v>
      </c>
      <c r="D20" s="960" t="s">
        <v>1738</v>
      </c>
      <c r="E20" s="960" t="s">
        <v>1692</v>
      </c>
      <c r="F20" s="964" t="s">
        <v>1739</v>
      </c>
      <c r="G20" s="615" t="s">
        <v>1740</v>
      </c>
      <c r="H20" s="615" t="s">
        <v>3</v>
      </c>
      <c r="I20" s="615" t="s">
        <v>291</v>
      </c>
      <c r="J20" s="427"/>
      <c r="K20" s="427"/>
      <c r="L20" s="615" t="s">
        <v>289</v>
      </c>
      <c r="M20" s="432" t="s">
        <v>1741</v>
      </c>
      <c r="N20" s="626" t="s">
        <v>1742</v>
      </c>
      <c r="O20" s="1024" t="s">
        <v>290</v>
      </c>
      <c r="P20" s="622" t="s">
        <v>289</v>
      </c>
      <c r="Q20" s="622" t="s">
        <v>1718</v>
      </c>
      <c r="R20" s="982" t="s">
        <v>288</v>
      </c>
      <c r="S20" s="1025">
        <v>0.6</v>
      </c>
      <c r="T20" s="1028" t="s">
        <v>742</v>
      </c>
      <c r="U20" s="428"/>
      <c r="V20" s="1025">
        <v>1</v>
      </c>
      <c r="W20" s="1031" t="s">
        <v>1743</v>
      </c>
      <c r="X20" s="1015" t="s">
        <v>1744</v>
      </c>
      <c r="Y20" s="1017" t="s">
        <v>279</v>
      </c>
      <c r="Z20" s="1017" t="s">
        <v>279</v>
      </c>
      <c r="AA20" s="1017" t="s">
        <v>279</v>
      </c>
      <c r="AB20" s="1017" t="s">
        <v>279</v>
      </c>
      <c r="AC20" s="1017" t="s">
        <v>279</v>
      </c>
      <c r="AD20" s="1017" t="s">
        <v>279</v>
      </c>
      <c r="AE20" s="955" t="s">
        <v>278</v>
      </c>
      <c r="AF20" s="957">
        <v>25</v>
      </c>
      <c r="AG20" s="958" t="s">
        <v>277</v>
      </c>
      <c r="AH20" s="957">
        <v>15</v>
      </c>
      <c r="AI20" s="957">
        <f>+AF20+AH20</f>
        <v>40</v>
      </c>
      <c r="AJ20" s="980" t="s">
        <v>276</v>
      </c>
      <c r="AK20" s="980" t="s">
        <v>317</v>
      </c>
      <c r="AL20" s="957" t="s">
        <v>274</v>
      </c>
      <c r="AM20" s="982" t="s">
        <v>286</v>
      </c>
      <c r="AN20" s="965">
        <v>0.4</v>
      </c>
      <c r="AO20" s="965">
        <v>0.4</v>
      </c>
      <c r="AP20" s="968" t="s">
        <v>1745</v>
      </c>
      <c r="AQ20" s="1031" t="s">
        <v>1746</v>
      </c>
      <c r="AR20" s="982" t="s">
        <v>273</v>
      </c>
      <c r="AS20" s="1051" t="s">
        <v>1747</v>
      </c>
      <c r="AT20" s="1053" t="s">
        <v>1748</v>
      </c>
      <c r="AU20" s="431">
        <v>1</v>
      </c>
      <c r="AV20" s="433" t="s">
        <v>1749</v>
      </c>
      <c r="AW20" s="434" t="s">
        <v>156</v>
      </c>
      <c r="AX20" s="429" t="s">
        <v>1750</v>
      </c>
      <c r="AY20" s="429" t="s">
        <v>1751</v>
      </c>
      <c r="AZ20" s="1038" t="s">
        <v>1752</v>
      </c>
      <c r="BA20" s="1038" t="s">
        <v>1753</v>
      </c>
      <c r="BB20" s="435" t="s">
        <v>1754</v>
      </c>
      <c r="BC20" s="1038" t="s">
        <v>1755</v>
      </c>
      <c r="BD20" s="954" t="s">
        <v>279</v>
      </c>
      <c r="BH20" s="119"/>
    </row>
    <row r="21" spans="1:60" s="118" customFormat="1" ht="122.25" customHeight="1" x14ac:dyDescent="0.2">
      <c r="A21" s="955"/>
      <c r="B21" s="958"/>
      <c r="C21" s="959"/>
      <c r="D21" s="961"/>
      <c r="E21" s="962"/>
      <c r="F21" s="964"/>
      <c r="G21" s="615"/>
      <c r="H21" s="615"/>
      <c r="I21" s="615"/>
      <c r="J21" s="427"/>
      <c r="K21" s="427"/>
      <c r="L21" s="615"/>
      <c r="M21" s="436" t="s">
        <v>1756</v>
      </c>
      <c r="N21" s="989"/>
      <c r="O21" s="1024"/>
      <c r="P21" s="622"/>
      <c r="Q21" s="622"/>
      <c r="R21" s="966"/>
      <c r="S21" s="1027"/>
      <c r="T21" s="1029"/>
      <c r="U21" s="428" t="e">
        <f>VLOOKUP(Selección1,#REF!,2,FALSE)</f>
        <v>#REF!</v>
      </c>
      <c r="V21" s="1027"/>
      <c r="W21" s="1032"/>
      <c r="X21" s="1016"/>
      <c r="Y21" s="1018"/>
      <c r="Z21" s="1018"/>
      <c r="AA21" s="1018"/>
      <c r="AB21" s="1018"/>
      <c r="AC21" s="1018"/>
      <c r="AD21" s="1018"/>
      <c r="AE21" s="956"/>
      <c r="AF21" s="958"/>
      <c r="AG21" s="959"/>
      <c r="AH21" s="958"/>
      <c r="AI21" s="958"/>
      <c r="AJ21" s="981"/>
      <c r="AK21" s="981"/>
      <c r="AL21" s="959"/>
      <c r="AM21" s="966"/>
      <c r="AN21" s="967"/>
      <c r="AO21" s="967"/>
      <c r="AP21" s="969"/>
      <c r="AQ21" s="1032"/>
      <c r="AR21" s="967"/>
      <c r="AS21" s="1052"/>
      <c r="AT21" s="1054"/>
      <c r="AU21" s="195">
        <v>1</v>
      </c>
      <c r="AV21" s="437" t="s">
        <v>1757</v>
      </c>
      <c r="AW21" s="435" t="s">
        <v>156</v>
      </c>
      <c r="AX21" s="429" t="s">
        <v>1750</v>
      </c>
      <c r="AY21" s="429" t="s">
        <v>1751</v>
      </c>
      <c r="AZ21" s="1039"/>
      <c r="BA21" s="1039"/>
      <c r="BB21" s="435" t="s">
        <v>1758</v>
      </c>
      <c r="BC21" s="1039"/>
      <c r="BD21" s="1040"/>
      <c r="BH21" s="119"/>
    </row>
    <row r="22" spans="1:60" s="118" customFormat="1" ht="172.5" customHeight="1" x14ac:dyDescent="0.2">
      <c r="A22" s="1041">
        <v>4</v>
      </c>
      <c r="B22" s="1043" t="s">
        <v>1690</v>
      </c>
      <c r="C22" s="1045" t="s">
        <v>214</v>
      </c>
      <c r="D22" s="1047" t="s">
        <v>382</v>
      </c>
      <c r="E22" s="1049" t="s">
        <v>1692</v>
      </c>
      <c r="F22" s="964" t="s">
        <v>1759</v>
      </c>
      <c r="G22" s="615" t="s">
        <v>1760</v>
      </c>
      <c r="H22" s="615" t="s">
        <v>3</v>
      </c>
      <c r="I22" s="615" t="s">
        <v>291</v>
      </c>
      <c r="J22" s="438"/>
      <c r="K22" s="438"/>
      <c r="L22" s="1033" t="s">
        <v>289</v>
      </c>
      <c r="M22" s="439" t="s">
        <v>1761</v>
      </c>
      <c r="N22" s="1034" t="s">
        <v>1762</v>
      </c>
      <c r="O22" s="1036" t="s">
        <v>290</v>
      </c>
      <c r="P22" s="622" t="s">
        <v>289</v>
      </c>
      <c r="Q22" s="1037" t="s">
        <v>1718</v>
      </c>
      <c r="R22" s="974" t="s">
        <v>1763</v>
      </c>
      <c r="S22" s="1057">
        <v>0.6</v>
      </c>
      <c r="T22" s="1059" t="s">
        <v>1764</v>
      </c>
      <c r="U22" s="440"/>
      <c r="V22" s="1061">
        <v>0.6</v>
      </c>
      <c r="W22" s="1063" t="s">
        <v>1078</v>
      </c>
      <c r="X22" s="1065" t="s">
        <v>1765</v>
      </c>
      <c r="Y22" s="1084" t="s">
        <v>279</v>
      </c>
      <c r="Z22" s="1055" t="s">
        <v>279</v>
      </c>
      <c r="AA22" s="1055" t="s">
        <v>279</v>
      </c>
      <c r="AB22" s="1055" t="s">
        <v>279</v>
      </c>
      <c r="AC22" s="1055" t="s">
        <v>279</v>
      </c>
      <c r="AD22" s="1055" t="s">
        <v>279</v>
      </c>
      <c r="AE22" s="617" t="s">
        <v>278</v>
      </c>
      <c r="AF22" s="992">
        <v>25</v>
      </c>
      <c r="AG22" s="996" t="s">
        <v>277</v>
      </c>
      <c r="AH22" s="934">
        <v>15</v>
      </c>
      <c r="AI22" s="946">
        <v>40</v>
      </c>
      <c r="AJ22" s="1082" t="s">
        <v>276</v>
      </c>
      <c r="AK22" s="980" t="s">
        <v>275</v>
      </c>
      <c r="AL22" s="1045" t="s">
        <v>274</v>
      </c>
      <c r="AM22" s="1001" t="s">
        <v>286</v>
      </c>
      <c r="AN22" s="621">
        <v>0.4</v>
      </c>
      <c r="AO22" s="621">
        <v>0.4</v>
      </c>
      <c r="AP22" s="1079" t="s">
        <v>285</v>
      </c>
      <c r="AQ22" s="1069" t="s">
        <v>100</v>
      </c>
      <c r="AR22" s="1071" t="s">
        <v>273</v>
      </c>
      <c r="AS22" s="441" t="s">
        <v>1766</v>
      </c>
      <c r="AT22" s="442" t="s">
        <v>1767</v>
      </c>
      <c r="AU22" s="443">
        <v>1</v>
      </c>
      <c r="AV22" s="1073" t="s">
        <v>1768</v>
      </c>
      <c r="AW22" s="444" t="s">
        <v>156</v>
      </c>
      <c r="AX22" s="429" t="s">
        <v>1750</v>
      </c>
      <c r="AY22" s="429" t="s">
        <v>1751</v>
      </c>
      <c r="AZ22" s="1075" t="s">
        <v>1769</v>
      </c>
      <c r="BA22" s="1077" t="s">
        <v>1770</v>
      </c>
      <c r="BB22" s="1077" t="s">
        <v>1771</v>
      </c>
      <c r="BC22" s="1067" t="s">
        <v>1772</v>
      </c>
      <c r="BD22" s="1041" t="s">
        <v>279</v>
      </c>
      <c r="BH22" s="119"/>
    </row>
    <row r="23" spans="1:60" s="452" customFormat="1" ht="170.25" customHeight="1" x14ac:dyDescent="0.2">
      <c r="A23" s="1042"/>
      <c r="B23" s="1044"/>
      <c r="C23" s="1046"/>
      <c r="D23" s="1048"/>
      <c r="E23" s="1050"/>
      <c r="F23" s="964"/>
      <c r="G23" s="615"/>
      <c r="H23" s="615"/>
      <c r="I23" s="615"/>
      <c r="J23" s="445"/>
      <c r="K23" s="445"/>
      <c r="L23" s="1033"/>
      <c r="M23" s="446" t="s">
        <v>1773</v>
      </c>
      <c r="N23" s="1035"/>
      <c r="O23" s="1036"/>
      <c r="P23" s="622"/>
      <c r="Q23" s="1037"/>
      <c r="R23" s="1003"/>
      <c r="S23" s="1058"/>
      <c r="T23" s="1060"/>
      <c r="U23" s="447"/>
      <c r="V23" s="1062"/>
      <c r="W23" s="1064"/>
      <c r="X23" s="1066"/>
      <c r="Y23" s="1084"/>
      <c r="Z23" s="1056"/>
      <c r="AA23" s="1056"/>
      <c r="AB23" s="1056"/>
      <c r="AC23" s="1056"/>
      <c r="AD23" s="1056"/>
      <c r="AE23" s="617"/>
      <c r="AF23" s="994"/>
      <c r="AG23" s="1081"/>
      <c r="AH23" s="936"/>
      <c r="AI23" s="948"/>
      <c r="AJ23" s="1083"/>
      <c r="AK23" s="981"/>
      <c r="AL23" s="1046"/>
      <c r="AM23" s="976"/>
      <c r="AN23" s="622"/>
      <c r="AO23" s="622"/>
      <c r="AP23" s="1080"/>
      <c r="AQ23" s="1070"/>
      <c r="AR23" s="1072"/>
      <c r="AS23" s="448" t="s">
        <v>1774</v>
      </c>
      <c r="AT23" s="449" t="s">
        <v>1775</v>
      </c>
      <c r="AU23" s="450">
        <v>1</v>
      </c>
      <c r="AV23" s="1074"/>
      <c r="AW23" s="451" t="s">
        <v>156</v>
      </c>
      <c r="AX23" s="429" t="s">
        <v>1750</v>
      </c>
      <c r="AY23" s="429" t="s">
        <v>1751</v>
      </c>
      <c r="AZ23" s="1076"/>
      <c r="BA23" s="1078"/>
      <c r="BB23" s="1078"/>
      <c r="BC23" s="1068"/>
      <c r="BD23" s="1042"/>
      <c r="BH23" s="453"/>
    </row>
    <row r="24" spans="1:60" x14ac:dyDescent="0.2">
      <c r="A24" s="104"/>
      <c r="B24" s="104"/>
      <c r="C24" s="104"/>
      <c r="D24" s="104"/>
      <c r="E24" s="104"/>
      <c r="F24" s="104"/>
      <c r="G24" s="104"/>
      <c r="H24" s="104"/>
      <c r="I24" s="104"/>
      <c r="J24" s="104"/>
      <c r="K24" s="104"/>
      <c r="L24" s="104"/>
      <c r="M24" s="104"/>
      <c r="N24" s="104"/>
    </row>
    <row r="25" spans="1:60" ht="20.25" customHeight="1" x14ac:dyDescent="0.2">
      <c r="A25" s="551" t="s">
        <v>260</v>
      </c>
      <c r="B25" s="551"/>
      <c r="C25" s="551"/>
      <c r="D25" s="551"/>
      <c r="E25" s="103"/>
      <c r="F25" s="103"/>
      <c r="G25" s="103"/>
      <c r="H25" s="103"/>
      <c r="I25" s="103"/>
      <c r="J25" s="103"/>
      <c r="K25" s="103"/>
      <c r="L25" s="103"/>
      <c r="M25" s="103"/>
      <c r="N25" s="103"/>
    </row>
  </sheetData>
  <sheetProtection formatCells="0" insertRows="0" deleteRows="0"/>
  <mergeCells count="221">
    <mergeCell ref="BC22:BC23"/>
    <mergeCell ref="BD22:BD23"/>
    <mergeCell ref="A25:D25"/>
    <mergeCell ref="AQ22:AQ23"/>
    <mergeCell ref="AR22:AR23"/>
    <mergeCell ref="AV22:AV23"/>
    <mergeCell ref="AZ22:AZ23"/>
    <mergeCell ref="BA22:BA23"/>
    <mergeCell ref="BB22:BB23"/>
    <mergeCell ref="AK22:AK23"/>
    <mergeCell ref="AL22:AL23"/>
    <mergeCell ref="AM22:AM23"/>
    <mergeCell ref="AN22:AN23"/>
    <mergeCell ref="AO22:AO23"/>
    <mergeCell ref="AP22:AP23"/>
    <mergeCell ref="AE22:AE23"/>
    <mergeCell ref="AF22:AF23"/>
    <mergeCell ref="AG22:AG23"/>
    <mergeCell ref="AH22:AH23"/>
    <mergeCell ref="AI22:AI23"/>
    <mergeCell ref="AJ22:AJ23"/>
    <mergeCell ref="Y22:Y23"/>
    <mergeCell ref="Z22:Z23"/>
    <mergeCell ref="AA22:AA23"/>
    <mergeCell ref="AB22:AB23"/>
    <mergeCell ref="AC22:AC23"/>
    <mergeCell ref="AD22:AD23"/>
    <mergeCell ref="R22:R23"/>
    <mergeCell ref="S22:S23"/>
    <mergeCell ref="T22:T23"/>
    <mergeCell ref="V22:V23"/>
    <mergeCell ref="W22:W23"/>
    <mergeCell ref="X22:X23"/>
    <mergeCell ref="I22:I23"/>
    <mergeCell ref="L22:L23"/>
    <mergeCell ref="N22:N23"/>
    <mergeCell ref="O22:O23"/>
    <mergeCell ref="P22:P23"/>
    <mergeCell ref="Q22:Q23"/>
    <mergeCell ref="BC20:BC21"/>
    <mergeCell ref="BD20:BD21"/>
    <mergeCell ref="A22:A23"/>
    <mergeCell ref="B22:B23"/>
    <mergeCell ref="C22:C23"/>
    <mergeCell ref="D22:D23"/>
    <mergeCell ref="E22:E23"/>
    <mergeCell ref="F22:F23"/>
    <mergeCell ref="G22:G23"/>
    <mergeCell ref="H22:H23"/>
    <mergeCell ref="AQ20:AQ21"/>
    <mergeCell ref="AR20:AR21"/>
    <mergeCell ref="AS20:AS21"/>
    <mergeCell ref="AT20:AT21"/>
    <mergeCell ref="AZ20:AZ21"/>
    <mergeCell ref="BA20:BA21"/>
    <mergeCell ref="AK20:AK21"/>
    <mergeCell ref="AL20:AL21"/>
    <mergeCell ref="AM20:AM21"/>
    <mergeCell ref="AN20:AN21"/>
    <mergeCell ref="AO20:AO21"/>
    <mergeCell ref="AP20:AP21"/>
    <mergeCell ref="AE20:AE21"/>
    <mergeCell ref="AF20:AF21"/>
    <mergeCell ref="AG20:AG21"/>
    <mergeCell ref="AH20:AH21"/>
    <mergeCell ref="AI20:AI21"/>
    <mergeCell ref="AJ20:AJ21"/>
    <mergeCell ref="Y20:Y21"/>
    <mergeCell ref="Z20:Z21"/>
    <mergeCell ref="AA20:AA21"/>
    <mergeCell ref="AB20:AB21"/>
    <mergeCell ref="AC20:AC21"/>
    <mergeCell ref="AD20:AD21"/>
    <mergeCell ref="R20:R21"/>
    <mergeCell ref="S20:S21"/>
    <mergeCell ref="T20:T21"/>
    <mergeCell ref="V20:V21"/>
    <mergeCell ref="W20:W21"/>
    <mergeCell ref="X20:X21"/>
    <mergeCell ref="I20:I21"/>
    <mergeCell ref="L20:L21"/>
    <mergeCell ref="N20:N21"/>
    <mergeCell ref="O20:O21"/>
    <mergeCell ref="P20:P21"/>
    <mergeCell ref="Q20:Q21"/>
    <mergeCell ref="AK18:AK19"/>
    <mergeCell ref="AL18:AL19"/>
    <mergeCell ref="A20:A21"/>
    <mergeCell ref="B20:B21"/>
    <mergeCell ref="C20:C21"/>
    <mergeCell ref="D20:D21"/>
    <mergeCell ref="E20:E21"/>
    <mergeCell ref="F20:F21"/>
    <mergeCell ref="G20:G21"/>
    <mergeCell ref="H20:H21"/>
    <mergeCell ref="V16:V19"/>
    <mergeCell ref="W16:W19"/>
    <mergeCell ref="O16:O19"/>
    <mergeCell ref="P16:P19"/>
    <mergeCell ref="Q16:Q19"/>
    <mergeCell ref="R16:R19"/>
    <mergeCell ref="S16:S19"/>
    <mergeCell ref="T16:T19"/>
    <mergeCell ref="BD16:BD19"/>
    <mergeCell ref="X18:X19"/>
    <mergeCell ref="Y18:Y19"/>
    <mergeCell ref="Z18:Z19"/>
    <mergeCell ref="AA18:AA19"/>
    <mergeCell ref="AB18:AB19"/>
    <mergeCell ref="AC18:AC19"/>
    <mergeCell ref="AD18:AD19"/>
    <mergeCell ref="AE18:AE19"/>
    <mergeCell ref="AF18:AF19"/>
    <mergeCell ref="AQ16:AQ19"/>
    <mergeCell ref="AR16:AR19"/>
    <mergeCell ref="AZ16:AZ19"/>
    <mergeCell ref="BA16:BA19"/>
    <mergeCell ref="BB16:BB19"/>
    <mergeCell ref="BC16:BC19"/>
    <mergeCell ref="AM16:AM19"/>
    <mergeCell ref="AN16:AN19"/>
    <mergeCell ref="AO16:AO19"/>
    <mergeCell ref="AP16:AP19"/>
    <mergeCell ref="AG18:AG19"/>
    <mergeCell ref="AH18:AH19"/>
    <mergeCell ref="AI18:AI19"/>
    <mergeCell ref="AJ18:AJ19"/>
    <mergeCell ref="G16:G19"/>
    <mergeCell ref="H16:H19"/>
    <mergeCell ref="I16:I19"/>
    <mergeCell ref="L16:L19"/>
    <mergeCell ref="M16:M19"/>
    <mergeCell ref="N16:N19"/>
    <mergeCell ref="BA12:BA15"/>
    <mergeCell ref="BB12:BB15"/>
    <mergeCell ref="BC12:BC15"/>
    <mergeCell ref="AB12:AB13"/>
    <mergeCell ref="P12:P15"/>
    <mergeCell ref="Q12:Q15"/>
    <mergeCell ref="R12:R15"/>
    <mergeCell ref="S12:S15"/>
    <mergeCell ref="T12:T15"/>
    <mergeCell ref="V12:V15"/>
    <mergeCell ref="J12:J14"/>
    <mergeCell ref="K12:K14"/>
    <mergeCell ref="L12:L15"/>
    <mergeCell ref="M12:M15"/>
    <mergeCell ref="N12:N15"/>
    <mergeCell ref="O12:O15"/>
    <mergeCell ref="BD12:BD15"/>
    <mergeCell ref="A16:A19"/>
    <mergeCell ref="B16:B19"/>
    <mergeCell ref="C16:C19"/>
    <mergeCell ref="D16:D19"/>
    <mergeCell ref="E16:E19"/>
    <mergeCell ref="F16:F19"/>
    <mergeCell ref="AN12:AN15"/>
    <mergeCell ref="AO12:AO15"/>
    <mergeCell ref="AP12:AP15"/>
    <mergeCell ref="AQ12:AQ15"/>
    <mergeCell ref="AR12:AR15"/>
    <mergeCell ref="AZ12:AZ15"/>
    <mergeCell ref="AC12:AC13"/>
    <mergeCell ref="AD12:AD15"/>
    <mergeCell ref="AE12:AE13"/>
    <mergeCell ref="AF12:AF13"/>
    <mergeCell ref="AG12:AG13"/>
    <mergeCell ref="AM12:AM15"/>
    <mergeCell ref="W12:W15"/>
    <mergeCell ref="X12:X13"/>
    <mergeCell ref="Y12:Y13"/>
    <mergeCell ref="Z12:Z13"/>
    <mergeCell ref="AA12:AA13"/>
    <mergeCell ref="BD10:BD11"/>
    <mergeCell ref="A12:A15"/>
    <mergeCell ref="B12:B15"/>
    <mergeCell ref="C12:C15"/>
    <mergeCell ref="D12:D15"/>
    <mergeCell ref="E12:E15"/>
    <mergeCell ref="F12:F15"/>
    <mergeCell ref="G12:G15"/>
    <mergeCell ref="H12:H15"/>
    <mergeCell ref="I12:I15"/>
    <mergeCell ref="AU10:AU11"/>
    <mergeCell ref="AV10:AV11"/>
    <mergeCell ref="AW10:AW11"/>
    <mergeCell ref="AX10:AX11"/>
    <mergeCell ref="AY10:AY11"/>
    <mergeCell ref="AZ10:AZ11"/>
    <mergeCell ref="AM9:AM10"/>
    <mergeCell ref="AP9:AP10"/>
    <mergeCell ref="AQ9:AQ10"/>
    <mergeCell ref="AR10:AR11"/>
    <mergeCell ref="AS10:AS11"/>
    <mergeCell ref="AT10:AT11"/>
    <mergeCell ref="M9:N9"/>
    <mergeCell ref="R9:R10"/>
    <mergeCell ref="A9:A10"/>
    <mergeCell ref="B9:B10"/>
    <mergeCell ref="C9:C10"/>
    <mergeCell ref="D9:D10"/>
    <mergeCell ref="E9:E10"/>
    <mergeCell ref="F9:F10"/>
    <mergeCell ref="C1:G1"/>
    <mergeCell ref="C2:G3"/>
    <mergeCell ref="X4:AB4"/>
    <mergeCell ref="A5:AQ5"/>
    <mergeCell ref="AM6:AQ8"/>
    <mergeCell ref="A7:O8"/>
    <mergeCell ref="R7:W8"/>
    <mergeCell ref="X8:AL8"/>
    <mergeCell ref="T9:T10"/>
    <mergeCell ref="V9:V10"/>
    <mergeCell ref="X9:X10"/>
    <mergeCell ref="Y9:AL9"/>
    <mergeCell ref="G9:G10"/>
    <mergeCell ref="H9:H10"/>
    <mergeCell ref="I9:I10"/>
    <mergeCell ref="J9:J10"/>
    <mergeCell ref="K9:K10"/>
    <mergeCell ref="L9:L10"/>
  </mergeCells>
  <conditionalFormatting sqref="AQ12">
    <cfRule type="containsText" dxfId="46" priority="27" operator="containsText" text="25 - Zona de riesgo Extrema">
      <formula>NOT(ISERROR(SEARCH("25 - Zona de riesgo Extrema",AQ12)))</formula>
    </cfRule>
    <cfRule type="containsText" dxfId="45" priority="28" operator="containsText" text="10 - Zona de riesgo Alta">
      <formula>NOT(ISERROR(SEARCH("10 - Zona de riesgo Alta",AQ12)))</formula>
    </cfRule>
    <cfRule type="containsText" dxfId="44" priority="29" operator="containsText" text="5 - Zona de riesgo Alta">
      <formula>NOT(ISERROR(SEARCH("5 - Zona de riesgo Alta",AQ12)))</formula>
    </cfRule>
    <cfRule type="containsText" dxfId="43" priority="30" operator="containsText" text="20 - Zona de riesgo Extrema">
      <formula>NOT(ISERROR(SEARCH("20 - Zona de riesgo Extrema",AQ12)))</formula>
    </cfRule>
    <cfRule type="containsText" dxfId="42" priority="31" operator="containsText" text="16 - Zona de riesgo Extrema">
      <formula>NOT(ISERROR(SEARCH("16 - Zona de riesgo Extrema",AQ12)))</formula>
    </cfRule>
    <cfRule type="containsText" dxfId="41" priority="32" operator="containsText" text="12 - Zona de riesgo Alta">
      <formula>NOT(ISERROR(SEARCH("12 - Zona de riesgo Alta",AQ12)))</formula>
    </cfRule>
    <cfRule type="containsText" dxfId="40" priority="33" operator="containsText" text="4 - Zona de riesgo Moderada">
      <formula>NOT(ISERROR(SEARCH("4 - Zona de riesgo Moderada",AQ12)))</formula>
    </cfRule>
    <cfRule type="containsText" dxfId="39" priority="34" operator="containsText" text="15 - Zona de riesgo Extrema">
      <formula>NOT(ISERROR(SEARCH("15 - Zona de riesgo Extrema",AQ12)))</formula>
    </cfRule>
    <cfRule type="containsText" dxfId="38" priority="35" operator="containsText" text="12 - Zona de riesgo Extrema">
      <formula>NOT(ISERROR(SEARCH("12 - Zona de riesgo Extrema",AQ12)))</formula>
    </cfRule>
    <cfRule type="containsText" dxfId="37" priority="36" operator="containsText" text="9 - Zona de riesgo Alta">
      <formula>NOT(ISERROR(SEARCH("9 - Zona de riesgo Alta",AQ12)))</formula>
    </cfRule>
    <cfRule type="containsText" dxfId="36" priority="37" operator="containsText" text="6 - Zona de riesgo Moderada">
      <formula>NOT(ISERROR(SEARCH("6 - Zona de riesgo Moderada",AQ12)))</formula>
    </cfRule>
    <cfRule type="containsText" dxfId="35" priority="38" operator="containsText" text="3 - Zona de riesgo Baja">
      <formula>NOT(ISERROR(SEARCH("3 - Zona de riesgo Baja",AQ12)))</formula>
    </cfRule>
    <cfRule type="containsText" dxfId="34" priority="39" operator="containsText" text="10 - Zona de riesgo Extrema">
      <formula>NOT(ISERROR(SEARCH("10 - Zona de riesgo Extrema",AQ12)))</formula>
    </cfRule>
    <cfRule type="containsText" dxfId="33" priority="40" operator="containsText" text="8 - Zona de riesgo Alta">
      <formula>NOT(ISERROR(SEARCH("8 - Zona de riesgo Alta",AQ12)))</formula>
    </cfRule>
    <cfRule type="containsText" dxfId="32" priority="41" operator="containsText" text="6 - Zona de riesgo Moderada">
      <formula>NOT(ISERROR(SEARCH("6 - Zona de riesgo Moderada",AQ12)))</formula>
    </cfRule>
    <cfRule type="containsText" dxfId="31" priority="42" operator="containsText" text="4 - Zona de riesgo Baja">
      <formula>NOT(ISERROR(SEARCH("4 - Zona de riesgo Baja",AQ12)))</formula>
    </cfRule>
    <cfRule type="containsText" dxfId="30" priority="43" operator="containsText" text="5 - Zona de riesgo Extrema">
      <formula>NOT(ISERROR(SEARCH("5 - Zona de riesgo Extrema",AQ12)))</formula>
    </cfRule>
    <cfRule type="containsText" dxfId="29" priority="44" operator="containsText" text="4 - Zona de riesgo Alta">
      <formula>NOT(ISERROR(SEARCH("4 - Zona de riesgo Alta",AQ12)))</formula>
    </cfRule>
    <cfRule type="containsText" dxfId="28" priority="45" operator="containsText" text="3 - Zona de riesgo Moderada">
      <formula>NOT(ISERROR(SEARCH("3 - Zona de riesgo Moderada",AQ12)))</formula>
    </cfRule>
    <cfRule type="containsText" dxfId="27" priority="46" operator="containsText" text="2 - Zona de riesgo Baja">
      <formula>NOT(ISERROR(SEARCH("2 - Zona de riesgo Baja",AQ12)))</formula>
    </cfRule>
    <cfRule type="containsText" dxfId="26" priority="47" operator="containsText" text=" 1 - Zona de riesgo Baja">
      <formula>NOT(ISERROR(SEARCH(" 1 - Zona de riesgo Baja",AQ12)))</formula>
    </cfRule>
  </conditionalFormatting>
  <conditionalFormatting sqref="AQ16 AQ20:AQ22">
    <cfRule type="containsText" dxfId="25" priority="5" operator="containsText" text="25 - Zona de riesgo Extrema">
      <formula>NOT(ISERROR(SEARCH("25 - Zona de riesgo Extrema",#REF!)))</formula>
    </cfRule>
    <cfRule type="containsText" dxfId="24" priority="6" operator="containsText" text="10 - Zona de riesgo Alta">
      <formula>NOT(ISERROR(SEARCH("10 - Zona de riesgo Alta",#REF!)))</formula>
    </cfRule>
    <cfRule type="containsText" dxfId="23" priority="7" operator="containsText" text="5 - Zona de riesgo Alta">
      <formula>NOT(ISERROR(SEARCH("5 - Zona de riesgo Alta",#REF!)))</formula>
    </cfRule>
    <cfRule type="containsText" dxfId="22" priority="8" operator="containsText" text="20 - Zona de riesgo Extrema">
      <formula>NOT(ISERROR(SEARCH("20 - Zona de riesgo Extrema",#REF!)))</formula>
    </cfRule>
    <cfRule type="containsText" dxfId="21" priority="9" operator="containsText" text="16 - Zona de riesgo Extrema">
      <formula>NOT(ISERROR(SEARCH("16 - Zona de riesgo Extrema",#REF!)))</formula>
    </cfRule>
    <cfRule type="containsText" dxfId="20" priority="10" operator="containsText" text="12 - Zona de riesgo Alta">
      <formula>NOT(ISERROR(SEARCH("12 - Zona de riesgo Alta",#REF!)))</formula>
    </cfRule>
    <cfRule type="containsText" dxfId="19" priority="11" operator="containsText" text="4 - Zona de riesgo Moderada">
      <formula>NOT(ISERROR(SEARCH("4 - Zona de riesgo Moderada",#REF!)))</formula>
    </cfRule>
    <cfRule type="containsText" dxfId="18" priority="12" operator="containsText" text="15 - Zona de riesgo Extrema">
      <formula>NOT(ISERROR(SEARCH("15 - Zona de riesgo Extrema",#REF!)))</formula>
    </cfRule>
    <cfRule type="containsText" dxfId="17" priority="13" operator="containsText" text="12 - Zona de riesgo Extrema">
      <formula>NOT(ISERROR(SEARCH("12 - Zona de riesgo Extrema",#REF!)))</formula>
    </cfRule>
    <cfRule type="containsText" dxfId="16" priority="14" operator="containsText" text="9 - Zona de riesgo Alta">
      <formula>NOT(ISERROR(SEARCH("9 - Zona de riesgo Alta",#REF!)))</formula>
    </cfRule>
    <cfRule type="containsText" dxfId="15" priority="15" operator="containsText" text="6 - Zona de riesgo Moderada">
      <formula>NOT(ISERROR(SEARCH("6 - Zona de riesgo Moderada",#REF!)))</formula>
    </cfRule>
    <cfRule type="containsText" dxfId="14" priority="16" operator="containsText" text="3 - Zona de riesgo Baja">
      <formula>NOT(ISERROR(SEARCH("3 - Zona de riesgo Baja",#REF!)))</formula>
    </cfRule>
    <cfRule type="containsText" dxfId="13" priority="17" operator="containsText" text="10 - Zona de riesgo Extrema">
      <formula>NOT(ISERROR(SEARCH("10 - Zona de riesgo Extrema",#REF!)))</formula>
    </cfRule>
    <cfRule type="containsText" dxfId="12" priority="18" operator="containsText" text="8 - Zona de riesgo Alta">
      <formula>NOT(ISERROR(SEARCH("8 - Zona de riesgo Alta",#REF!)))</formula>
    </cfRule>
    <cfRule type="containsText" dxfId="11" priority="19" operator="containsText" text="6 - Zona de riesgo Moderada">
      <formula>NOT(ISERROR(SEARCH("6 - Zona de riesgo Moderada",#REF!)))</formula>
    </cfRule>
    <cfRule type="containsText" dxfId="10" priority="20" operator="containsText" text="4 - Zona de riesgo Baja">
      <formula>NOT(ISERROR(SEARCH("4 - Zona de riesgo Baja",#REF!)))</formula>
    </cfRule>
    <cfRule type="containsText" dxfId="9" priority="21" operator="containsText" text="5 - Zona de riesgo Extrema">
      <formula>NOT(ISERROR(SEARCH("5 - Zona de riesgo Extrema",#REF!)))</formula>
    </cfRule>
    <cfRule type="containsText" dxfId="8" priority="22" operator="containsText" text="4 - Zona de riesgo Alta">
      <formula>NOT(ISERROR(SEARCH("4 - Zona de riesgo Alta",#REF!)))</formula>
    </cfRule>
    <cfRule type="containsText" dxfId="7" priority="23" operator="containsText" text="3 - Zona de riesgo Moderada">
      <formula>NOT(ISERROR(SEARCH("3 - Zona de riesgo Moderada",#REF!)))</formula>
    </cfRule>
    <cfRule type="containsText" dxfId="6" priority="24" operator="containsText" text="2 - Zona de riesgo Baja">
      <formula>NOT(ISERROR(SEARCH("2 - Zona de riesgo Baja",#REF!)))</formula>
    </cfRule>
    <cfRule type="containsText" dxfId="5" priority="25" operator="containsText" text=" 1 - Zona de riesgo Baja">
      <formula>NOT(ISERROR(SEARCH(" 1 - Zona de riesgo Baja",#REF!)))</formula>
    </cfRule>
  </conditionalFormatting>
  <dataValidations count="2">
    <dataValidation type="list" allowBlank="1" showInputMessage="1" showErrorMessage="1" sqref="AP16 AP20:AP22 AM16 AM20:AM22 AE16:AE18 H16:I16 H20:I20 H22:I22 AG16:AG18 R16 T16 O16:P16 O20:P20 O22:P22 AR16 AR20 AR22 L16 L20 L22 AJ16:AL18 AJ20:AJ23 AK20:AK22 AL20:AL23 AW16:AW23 B12:C12 B16:C16 B20:C20 B22:C22">
      <formula1>#REF!</formula1>
    </dataValidation>
    <dataValidation allowBlank="1" showInputMessage="1" showErrorMessage="1" sqref="V12 V16 V20 V22"/>
  </dataValidations>
  <hyperlinks>
    <hyperlink ref="Y9:AG9" location="'Califique el control'!A1" display="Califique el control"/>
  </hyperlinks>
  <pageMargins left="0.70866141732283472" right="0.70866141732283472" top="0.98425196850393704" bottom="0.74803149606299213" header="0.19685039370078741" footer="0.31496062992125984"/>
  <pageSetup scale="50" orientation="landscape" r:id="rId1"/>
  <headerFooter>
    <oddHeader>&amp;L&amp;G&amp;C
MATRIZ DE IDENTIFICACIÓN Y SEGUIMIENTO A LOS 
RIESGOS INSTITUCIONALES&amp;R]</oddHeader>
    <oddFooter>&amp;R&amp;G
&amp;9SG-FM-043.V6</oddFooter>
  </headerFooter>
  <drawing r:id="rId2"/>
  <legacyDrawing r:id="rId3"/>
  <legacyDrawingHF r:id="rId4"/>
  <extLst>
    <ext xmlns:x14="http://schemas.microsoft.com/office/spreadsheetml/2009/9/main" uri="{78C0D931-6437-407d-A8EE-F0AAD7539E65}">
      <x14:conditionalFormattings>
        <x14:conditionalFormatting xmlns:xm="http://schemas.microsoft.com/office/excel/2006/main">
          <x14:cfRule type="cellIs" priority="26" operator="equal" id="{91EEA99A-C99B-4394-A00F-47D48AD0A81B}">
            <xm:f>'[IGEFA 2022 -Corregida 27-12-2021.xlsx]Listas'!#REF!</xm:f>
            <x14:dxf>
              <font>
                <color rgb="FF9C0006"/>
              </font>
              <fill>
                <patternFill>
                  <bgColor rgb="FFFFC7CE"/>
                </patternFill>
              </fill>
            </x14:dxf>
          </x14:cfRule>
          <xm:sqref>T16 T20:T22</xm:sqref>
        </x14:conditionalFormatting>
        <x14:conditionalFormatting xmlns:xm="http://schemas.microsoft.com/office/excel/2006/main">
          <x14:cfRule type="cellIs" priority="3" operator="equal" id="{3F457F6E-BEDE-4AD2-8F95-B67A7D5F0BBE}">
            <xm:f>'[IGEFA 2022 -Corregida 27-12-2021.xlsx]Listas'!#REF!</xm:f>
            <x14:dxf>
              <font>
                <color rgb="FF9C0006"/>
              </font>
              <fill>
                <patternFill>
                  <bgColor rgb="FFFFC7CE"/>
                </patternFill>
              </fill>
            </x14:dxf>
          </x14:cfRule>
          <xm:sqref>AP16 AP20:AP22</xm:sqref>
        </x14:conditionalFormatting>
        <x14:conditionalFormatting xmlns:xm="http://schemas.microsoft.com/office/excel/2006/main">
          <x14:cfRule type="cellIs" priority="4" operator="equal" id="{DDB70D2A-B015-4E00-BAE7-D506AE391CC2}">
            <xm:f>'[IGEFA 2022 -Corregida 27-12-2021.xlsx]Listas'!#REF!</xm:f>
            <x14:dxf>
              <font>
                <color rgb="FF9C0006"/>
              </font>
              <fill>
                <patternFill>
                  <bgColor rgb="FFFFC7CE"/>
                </patternFill>
              </fill>
            </x14:dxf>
          </x14:cfRule>
          <xm:sqref>AM16 AM20:AM22</xm:sqref>
        </x14:conditionalFormatting>
        <x14:conditionalFormatting xmlns:xm="http://schemas.microsoft.com/office/excel/2006/main">
          <x14:cfRule type="cellIs" priority="2" operator="equal" id="{4578DA25-9BDC-47F3-BA20-3EED19A00EBE}">
            <xm:f>'[IGEFA 2022 -Corregida 27-12-2021.xlsx]Listas'!#REF!</xm:f>
            <x14:dxf>
              <font>
                <color rgb="FF9C0006"/>
              </font>
              <fill>
                <patternFill>
                  <bgColor rgb="FFFFC7CE"/>
                </patternFill>
              </fill>
            </x14:dxf>
          </x14:cfRule>
          <xm:sqref>AR16 AR20</xm:sqref>
        </x14:conditionalFormatting>
        <x14:conditionalFormatting xmlns:xm="http://schemas.microsoft.com/office/excel/2006/main">
          <x14:cfRule type="cellIs" priority="1" operator="equal" id="{78776ACC-25BA-431D-9031-94A8F3430E68}">
            <xm:f>'[IGEFA 2022 -Corregida 27-12-2021.xlsx]Listas'!#REF!</xm:f>
            <x14:dxf>
              <font>
                <color rgb="FF9C0006"/>
              </font>
              <fill>
                <patternFill>
                  <bgColor rgb="FFFFC7CE"/>
                </patternFill>
              </fill>
            </x14:dxf>
          </x14:cfRule>
          <xm:sqref>AR22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'G:\Planeacion Sectorial\2017\[SG FT 043 Identificación y Seguimiento a los Riesgos Institucionales_v3.xlsx]Listas'!#REF!</xm:f>
          </x14:formula1>
          <xm:sqref>AQ16 AQ20:AQ22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23</vt:i4>
      </vt:variant>
    </vt:vector>
  </HeadingPairs>
  <TitlesOfParts>
    <vt:vector size="30" baseType="lpstr">
      <vt:lpstr>Listas</vt:lpstr>
      <vt:lpstr>Gestión del Riesgo de Corrupció</vt:lpstr>
      <vt:lpstr>Direccionamiento Estratégico</vt:lpstr>
      <vt:lpstr>Operaciones Aéreas</vt:lpstr>
      <vt:lpstr>Gestión de Apoyo</vt:lpstr>
      <vt:lpstr>Gestión Humana </vt:lpstr>
      <vt:lpstr>Insp. Contr. y Gest Seg Operac</vt:lpstr>
      <vt:lpstr>Catastrófico</vt:lpstr>
      <vt:lpstr>CatastróficoCualit</vt:lpstr>
      <vt:lpstr>Corrupción</vt:lpstr>
      <vt:lpstr>Gestión</vt:lpstr>
      <vt:lpstr>Insignificante</vt:lpstr>
      <vt:lpstr>InsignificanteCualit</vt:lpstr>
      <vt:lpstr>Mayor</vt:lpstr>
      <vt:lpstr>MayorCualit</vt:lpstr>
      <vt:lpstr>men</vt:lpstr>
      <vt:lpstr>Menor</vt:lpstr>
      <vt:lpstr>Menorcual</vt:lpstr>
      <vt:lpstr>MenorCualit</vt:lpstr>
      <vt:lpstr>Moderado</vt:lpstr>
      <vt:lpstr>ModeradoCualit</vt:lpstr>
      <vt:lpstr>Seguridad</vt:lpstr>
      <vt:lpstr>Seguridad_Digital</vt:lpstr>
      <vt:lpstr>SeguridadDigital</vt:lpstr>
      <vt:lpstr>'Gestión de Apoyo'!Selección1</vt:lpstr>
      <vt:lpstr>'Gestión Humana '!Selección1</vt:lpstr>
      <vt:lpstr>'Insp. Contr. y Gest Seg Operac'!Selección1</vt:lpstr>
      <vt:lpstr>'Operaciones Aéreas'!Selección1</vt:lpstr>
      <vt:lpstr>Tipo1</vt:lpstr>
      <vt:lpstr>Tipo2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Rolando Suarez Gomez - Cont</dc:creator>
  <cp:keywords/>
  <dc:description/>
  <cp:lastModifiedBy>ASD2. MYRIAN TERESA MENDOZA PINEDA</cp:lastModifiedBy>
  <cp:revision/>
  <dcterms:created xsi:type="dcterms:W3CDTF">2018-06-15T19:57:48Z</dcterms:created>
  <dcterms:modified xsi:type="dcterms:W3CDTF">2022-01-31T20:48:49Z</dcterms:modified>
  <cp:category/>
  <cp:contentStatus/>
</cp:coreProperties>
</file>